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SERVENTE SEM INSALUBRIDADE" sheetId="1" state="visible" r:id="rId2"/>
    <sheet name="SEREVENTE COM INSALUBRIDADE" sheetId="2" state="visible" r:id="rId3"/>
    <sheet name="PREÇO m² área interna" sheetId="3" state="visible" r:id="rId4"/>
    <sheet name="PREÇO m² área externa" sheetId="4" state="visible" r:id="rId5"/>
    <sheet name="ESQUADRIAS" sheetId="5" state="visible" r:id="rId6"/>
    <sheet name="VALOR POR ÁREA E TOTAL DA PROPOSTA" sheetId="6" state="visible" r:id="rId7"/>
    <sheet name="LIMITES JUL 2018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<sst xmlns="http://schemas.openxmlformats.org/spreadsheetml/2006/main" count="673" uniqueCount="251">
  <si>
    <t xml:space="preserve">PLANILHA BASE – CAMPUS FLORESTA DO IF SERTÃO – PE – GRUPO 2</t>
  </si>
  <si>
    <t xml:space="preserve">ANEXO VII – D </t>
  </si>
  <si>
    <t xml:space="preserve">MODELO DE PLANILHA DE CUSTOS E FORMAÇÃO DE PREÇOS </t>
  </si>
  <si>
    <t xml:space="preserve">Nº Processo: </t>
  </si>
  <si>
    <t xml:space="preserve">Licitação Nº:</t>
  </si>
  <si>
    <t xml:space="preserve">Dia __/__/__ às __:__ horas 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</si>
  <si>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</si>
  <si>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</si>
  <si>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</si>
  <si>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</si>
  <si>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</si>
  <si>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Floresta/PE</t>
  </si>
  <si>
    <t xml:space="preserve">C</t>
  </si>
  <si>
    <t xml:space="preserve">Ano Acordo, Convenção ou Sentença Normativa em Dissídio Coletivo</t>
  </si>
  <si>
    <t xml:space="preserve">CCT000205/2018</t>
  </si>
  <si>
    <t xml:space="preserve">D</t>
  </si>
  <si>
    <t xml:space="preserve">Nº de meses de execução contratual</t>
  </si>
  <si>
    <t xml:space="preserve">IDENTIFICAÇÃO DO SERVIÇO</t>
  </si>
  <si>
    <t xml:space="preserve">Tipo de Serviço</t>
  </si>
  <si>
    <t xml:space="preserve">Unidade de Medida</t>
  </si>
  <si>
    <t xml:space="preserve"> Quantidade total a contratar (em função da unidade de medida)</t>
  </si>
  <si>
    <t xml:space="preserve">Limpeza e Conservação</t>
  </si>
  <si>
    <t xml:space="preserve">Posto de Limpeza e Conservação</t>
  </si>
  <si>
    <t xml:space="preserve">01 POSTO </t>
  </si>
  <si>
    <t xml:space="preserve">Nota (1) - Esta tabela poderá ser adaptada às características do serviço contratado, inclusive no que concerne às rubricas e suas respectivas provisões e/ou estimativas, desde que haja justificativa.</t>
  </si>
  <si>
    <t xml:space="preserve">Nota (2)- As provisões constantes desta planilha poderão ser necessárias quando se tratar de determinados serviços que prescindam da dedicação exclusiva dos trabalhadores da contratada para com a administração.</t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</si>
  <si>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</si>
  <si>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</si>
  <si>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</si>
  <si>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 à mão de obra</t>
  </si>
  <si>
    <t xml:space="preserve">Tipo de serviço (mesmo serviço com características distintas)</t>
  </si>
  <si>
    <t xml:space="preserve">Servente de limpeza</t>
  </si>
  <si>
    <t xml:space="preserve">Classificação Brasileira de Ocupações (CBO) </t>
  </si>
  <si>
    <t xml:space="preserve">5143-20</t>
  </si>
  <si>
    <t xml:space="preserve">Salário Normativo da Categoria Profissional </t>
  </si>
  <si>
    <t xml:space="preserve">Data base da categoria (dia/mês/ano)</t>
  </si>
  <si>
    <t xml:space="preserve"> Nota 1: Deverá ser elaborado um quadro para cada tipo de serviço.</t>
  </si>
  <si>
    <t xml:space="preserve">Nota 2: A planilha será calculada considerando o valor mensal do empregado. </t>
  </si>
  <si>
    <t xml:space="preserve"> 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</si>
  <si>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</si>
  <si>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</si>
  <si>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</si>
  <si>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Total</t>
  </si>
  <si>
    <t xml:space="preserve">Nota 1: O Módulo 1 refere-se ao valor mensal devido ao empregado pela prestação do serviço no período de 12 meses.</t>
  </si>
  <si>
    <t xml:space="preserve">Nota 2: Para o empregado que labora a jornada 12x36, em caso da não concessão ou concessão parcial do intervalo intrajornada (§ 4º do art. 71 da CLT), o valor a ser pago será inserido na remuneração utilizando a alínea “G”. </t>
  </si>
  <si>
    <t xml:space="preserve">Módulo 2 - Encargos e Benefícios Anuais, Mensais e Diários </t>
  </si>
  <si>
    <t xml:space="preserve">Submódulo 2.1 - 13º (décimo terceiro) Salário, Férias e Adicional de Férias </t>
  </si>
  <si>
    <t xml:space="preserve">2.1</t>
  </si>
  <si>
    <t xml:space="preserve">13º (décimo terceiro) Salário, Férias e Adicional de Férias</t>
  </si>
  <si>
    <t xml:space="preserve">%</t>
  </si>
  <si>
    <t xml:space="preserve">13 º (décimo terceiro) Salário</t>
  </si>
  <si>
    <t xml:space="preserve">Férias e Adicional de Férias</t>
  </si>
  <si>
    <t xml:space="preserve">Toral</t>
  </si>
  <si>
    <t xml:space="preserve">Nota 1: Como a planilha de custos e formação de preços é calculada mensalmente, provisiona-se proporcionalmente 1/12 (um doze avos) dos valores referentes a gratificação natalina e adicional de férias. </t>
  </si>
  <si>
    <t xml:space="preserve">Nota 2: O adicional de férias contido no Submódulo 2.1 corresponde a 1/3 (um terço) da remuneração que por sua vez é divido por 12 (doze) conforme Nota 1 acima. </t>
  </si>
  <si>
    <t xml:space="preserve">Nota 3: Levando em consideração a vigência contratual prevista no art. 57 da Lei nº 8.666, de 23 de junho de 1993, a rubrica férias tem como objetivo principal suprir a necessidade de  pagamento das férias remuneradas ao final do contrato de 12 meses. Esta rubrica, quando da prorrogação contratual, torna-se custo não renovável.</t>
  </si>
  <si>
    <t xml:space="preserve">Submódulo 2.2 - Encargos Previdenciários (GPS), Fundo de Garantia por Tempo de Serviço (FGTS) e outras contribuições. </t>
  </si>
  <si>
    <t xml:space="preserve"> Base de cálculo submódulo 2.2 = Módulo 1 + Submódulo 2.1 </t>
  </si>
  <si>
    <t xml:space="preserve">2.2</t>
  </si>
  <si>
    <t xml:space="preserve">GPS, FGTS e outras contribuições </t>
  </si>
  <si>
    <t xml:space="preserve">Percentual (%) </t>
  </si>
  <si>
    <t xml:space="preserve">Valor (R$) </t>
  </si>
  <si>
    <t xml:space="preserve">INSS</t>
  </si>
  <si>
    <t xml:space="preserve">Salário Educação</t>
  </si>
  <si>
    <t xml:space="preserve">SAT</t>
  </si>
  <si>
    <t xml:space="preserve">SESC OU SESI</t>
  </si>
  <si>
    <t xml:space="preserve">E</t>
  </si>
  <si>
    <t xml:space="preserve">SENAI - SENAC</t>
  </si>
  <si>
    <t xml:space="preserve">F</t>
  </si>
  <si>
    <t xml:space="preserve">SEBRAE</t>
  </si>
  <si>
    <t xml:space="preserve">G</t>
  </si>
  <si>
    <t xml:space="preserve">INCRA</t>
  </si>
  <si>
    <t xml:space="preserve">H</t>
  </si>
  <si>
    <t xml:space="preserve">FGTS</t>
  </si>
  <si>
    <t xml:space="preserve">Total de Benefícios mensais e diários</t>
  </si>
  <si>
    <t xml:space="preserve">Nota 1: Os percentuais dos encargos previdenciários, do FGTS e demais contribuições são aqueles estabelecidos pela legislação vigente. </t>
  </si>
  <si>
    <t xml:space="preserve">Nota 2: O SAT a depender do grau de risco do serviço irá variar entre 1%, para risco leve, de 2%, para risco médio, e de 3% de risco grave. </t>
  </si>
  <si>
    <t xml:space="preserve">Nota 3: Esses percentuais incidem sobre o Módulo 1, o Submódulo 2.1.</t>
  </si>
  <si>
    <t xml:space="preserve">Submódulo 2.3 - Benefícios Mensais e Diários. </t>
  </si>
  <si>
    <t xml:space="preserve">2.3</t>
  </si>
  <si>
    <t xml:space="preserve"> Benefícios Mensais e Diários</t>
  </si>
  <si>
    <t xml:space="preserve">Transporte</t>
  </si>
  <si>
    <t xml:space="preserve">Auxílio Refeição/Alimentação (22 x 7,08 conforme Cláusula Nona CCT 205/2018)</t>
  </si>
  <si>
    <t xml:space="preserve">Assistência Social (conforme Cláusula Décima Terceira CCT 205/2018)  </t>
  </si>
  <si>
    <t xml:space="preserve">Outros – Cesta Básica (conforme Cláusula Décima Primeira CCT 205/2018)</t>
  </si>
  <si>
    <t xml:space="preserve">Assistência odontológica (conforme Cláusula Décima Quarta CCT 205/2018)</t>
  </si>
  <si>
    <t xml:space="preserve">,</t>
  </si>
  <si>
    <t xml:space="preserve">Nota 1: O valor informado deverá ser o custo real do benefício (descontado o valor eventualmente pago pelo empregado). </t>
  </si>
  <si>
    <t xml:space="preserve">Nota 2: Observar a previsão dos benefícios contidos em Acordos, Convenções e Dissídios Coletivos de Trabalho e atentar-se ao disposto no art. 6º desta Instrução Normativa. </t>
  </si>
  <si>
    <t xml:space="preserve">Nota 3: Os valores do Auxílio Alimentação e Cesta Básica poderão ser reduzidos em 20%, caso a empresa comprove inscrição no PAT (Programa de Alimentação do Trabalhador).</t>
  </si>
  <si>
    <t xml:space="preserve">Quadro Resumo do Módulo 2 - Encargos e Benefícios anuais, mensais e diários </t>
  </si>
  <si>
    <t xml:space="preserve">Encargos e Benefícios Anuais, Mensais e Diários </t>
  </si>
  <si>
    <t xml:space="preserve">13º (décimo terceiro) Salário, Férias e Adicional de Férias </t>
  </si>
  <si>
    <t xml:space="preserve">Benefícios Mensais e Diários </t>
  </si>
  <si>
    <t xml:space="preserve">Módulo 3 -  Provisão para Rescisão</t>
  </si>
  <si>
    <t xml:space="preserve">Provisão para Rescisão</t>
  </si>
  <si>
    <t xml:space="preserve">Aviso prévio indenizado</t>
  </si>
  <si>
    <t xml:space="preserve">Incidência do FGTS e contribuição social sobre aviso prévio indenizado</t>
  </si>
  <si>
    <t xml:space="preserve">Multa sobre FGTS e contribuição social sobre o aviso prévio indenizado e sobre o aviso prévio trabalhado </t>
  </si>
  <si>
    <t xml:space="preserve">Aviso prévio trabalhado  </t>
  </si>
  <si>
    <t xml:space="preserve">Incidência dos encargos do submódulo 2.2 sobre aviso prévio trabalhado</t>
  </si>
  <si>
    <t xml:space="preserve">TOTAL</t>
  </si>
  <si>
    <t xml:space="preserve">Módulo 4 -  Custo de Reposição do Profissional Ausente</t>
  </si>
  <si>
    <t xml:space="preserve">Nota 1: Os itens que contemplam o módulo 4 se referem ao custo dos dias trabalhados pelo repositor/substituto, quando o empregado alocado na prestação de serviço estiver ausente, conforme as previsões estabelecidas na legislação. </t>
  </si>
  <si>
    <t xml:space="preserve">Nota 2: Haverá a incidência do Submódulo 2.2 sobre esse módulo. </t>
  </si>
  <si>
    <t xml:space="preserve">Base de cálculo do Módulo 4 = Módulo 1 + Módulo 2 + Módulo 3. </t>
  </si>
  <si>
    <t xml:space="preserve">Submódulo 4.1 - Ausências Legais</t>
  </si>
  <si>
    <t xml:space="preserve">4.1</t>
  </si>
  <si>
    <t xml:space="preserve">Substituto nas ausências legais</t>
  </si>
  <si>
    <t xml:space="preserve">Substituto na cobertura de Férias</t>
  </si>
  <si>
    <t xml:space="preserve">Substituto na cobertura Ausências legais</t>
  </si>
  <si>
    <t xml:space="preserve">Substituto na cobertura Licença paternidade</t>
  </si>
  <si>
    <t xml:space="preserve">Substituto na cobertura Ausência por Acidente de trabalho</t>
  </si>
  <si>
    <t xml:space="preserve">Substituto na cobertura Afastamento maternidade</t>
  </si>
  <si>
    <t xml:space="preserve">Substituto na cobertura de Outras ausências</t>
  </si>
  <si>
    <t xml:space="preserve">Nota: As alíneas “A” a “F” referem-se somente ao custo que será pago ao repositor pelos dias trabalhados quando da necessidade de substituir a mão de obra alocada na prestação do serviço. </t>
  </si>
  <si>
    <t xml:space="preserve">Submódulo 4.2 - Intrajornada</t>
  </si>
  <si>
    <t xml:space="preserve">4.2</t>
  </si>
  <si>
    <t xml:space="preserve">Substituto na intrajornada</t>
  </si>
  <si>
    <t xml:space="preserve">Substituto na cobertura de Intervalo para repouso ou alimentação</t>
  </si>
  <si>
    <t xml:space="preserve">Nota: Quando houver a necessidade de reposição de um empregado durante sua ausência nos casos de intervalo para repouso ou alimentação deve-se contemplar o Submódulo 4.2. </t>
  </si>
  <si>
    <t xml:space="preserve">Quadro Resumo do Módulo 4 - Custo de Reposição do Profissional Ausente </t>
  </si>
  <si>
    <t xml:space="preserve">Custo de Reposição do Profissional Ausente</t>
  </si>
  <si>
    <t xml:space="preserve">Ausências legais</t>
  </si>
  <si>
    <t xml:space="preserve">Intrajornada</t>
  </si>
  <si>
    <t xml:space="preserve">Módulo 5 - 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</si>
  <si>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</si>
  <si>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</si>
  <si>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</si>
  <si>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</si>
  <si>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Outros (EPI)</t>
  </si>
  <si>
    <t xml:space="preserve">Nota: Valores mensais por empregado. </t>
  </si>
  <si>
    <t xml:space="preserve"> MÓDULO 6 - CUSTOS INDIRETOS, TRIBUTOS E LUCRO</t>
  </si>
  <si>
    <t xml:space="preserve">Base de cálculo do Módulo 6 = Módulo 1 + Módulo 2 + Módulo 3 + Módulo 4 + Módulo 5. 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</si>
  <si>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</si>
  <si>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</si>
  <si>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</si>
  <si>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</si>
  <si>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C.1. Tributos Federais (Cofins)</t>
  </si>
  <si>
    <t xml:space="preserve">C.2. Tributos Federais (Pis)</t>
  </si>
  <si>
    <t xml:space="preserve">C.3. Tributos Municipais (ISS)</t>
  </si>
  <si>
    <t xml:space="preserve">Nota (1): Custos Indiretos, Tributos e Lucro por empregado.</t>
  </si>
  <si>
    <t xml:space="preserve">Nota (2): O valor referente a tributos é obtido aplicando-se o percentual sobre o valor do faturamento.</t>
  </si>
  <si>
    <t xml:space="preserve">2. QUADRO RESUMO DO CUSTO POR EMPREGADO </t>
  </si>
  <si>
    <t xml:space="preserve">Mão de 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</si>
  <si>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</si>
  <si>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</si>
  <si>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</si>
  <si>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</si>
  <si>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– Custo de Reposição do Profissional Ausente</t>
  </si>
  <si>
    <t xml:space="preserve">Módulo 5 – Insumos Diversos</t>
  </si>
  <si>
    <t xml:space="preserve">Subtotal (A + B +C+ D + E)</t>
  </si>
  <si>
    <t xml:space="preserve">Módulo 6 – Custos Indiretos, Tributos e Lucro</t>
  </si>
  <si>
    <t xml:space="preserve">Valor total por empregado</t>
  </si>
  <si>
    <t xml:space="preserve">3. QUADRO RESUMO DO VALOR MENSAL DOS SERVIÇOS </t>
  </si>
  <si>
    <t xml:space="preserve">Tipo de serviço (A)</t>
  </si>
  <si>
    <t xml:space="preserve">Valor proposto por empregado (B)</t>
  </si>
  <si>
    <t xml:space="preserve">Qtde de empregados por posto ( C )</t>
  </si>
  <si>
    <t xml:space="preserve">Valor proposto por posto (D) = (B x C)</t>
  </si>
  <si>
    <t xml:space="preserve">Qtde de postos (E)</t>
  </si>
  <si>
    <t xml:space="preserve">Valor total do serviço (F)=(DXE)</t>
  </si>
  <si>
    <t xml:space="preserve">I</t>
  </si>
  <si>
    <t xml:space="preserve">VALOR MENSAL DOS SERVIÇOS (I)</t>
  </si>
  <si>
    <t xml:space="preserve">4. QUADRO DEMONSTRATIVO DO VALOR GLOBAL DA PROPOSTA </t>
  </si>
  <si>
    <t xml:space="preserve">VALOR GLOBAL DA PROPOSTA</t>
  </si>
  <si>
    <t xml:space="preserve">DESCRIÇÃO</t>
  </si>
  <si>
    <t xml:space="preserve">VALOR (R$)</t>
  </si>
  <si>
    <t xml:space="preserve">Valor proposto por unidade de medida * </t>
  </si>
  <si>
    <t xml:space="preserve">Valor mensal do serviço </t>
  </si>
  <si>
    <t xml:space="preserve">Valor global da proposta 
(Valor mensal do serviço multiplicado pelo número de meses do contrato). </t>
  </si>
  <si>
    <t xml:space="preserve">Nota: Informar o valor da unidade de medida por tipo de serviço. </t>
  </si>
  <si>
    <t xml:space="preserve">Adicional  de insalubridade</t>
  </si>
  <si>
    <t xml:space="preserve">Nota 3: Levando em consideração a vigência contratual prevista no art. 57 da Lei nº 8.666, de 23 de junho de 1993, a rubrica férias tem como objetivo principal suprir a necessidade de pagamento das férias remuneradas ao final do contrato de 12 meses. Esta rubrica, quando da prorrogação contratual, torna-se custo não renovável.</t>
  </si>
  <si>
    <t xml:space="preserve">PREÇO m² ÁREAS INTERNAS</t>
  </si>
  <si>
    <t xml:space="preserve">PISOS ACARPETADOS 800 m² a 1200 m²</t>
  </si>
  <si>
    <t xml:space="preserve">PISOS FRIOS 800 m² a 1200 m²</t>
  </si>
  <si>
    <t xml:space="preserve">MÃO DE OBRA</t>
  </si>
  <si>
    <t xml:space="preserve">PRODUTIVIDADE</t>
  </si>
  <si>
    <t xml:space="preserve">PREÇO HOMEM/MÊS</t>
  </si>
  <si>
    <t xml:space="preserve">SUBTOTAL</t>
  </si>
  <si>
    <t xml:space="preserve">ENCARREGADO</t>
  </si>
  <si>
    <t xml:space="preserve">30 X 800</t>
  </si>
  <si>
    <t xml:space="preserve">SERVENTE</t>
  </si>
  <si>
    <t xml:space="preserve">CUSTO UNITÁRIO DO M²</t>
  </si>
  <si>
    <t xml:space="preserve">LABORATÓRIOS 360 m² a 450 m²</t>
  </si>
  <si>
    <t xml:space="preserve">ALMOXARIFADOS/GALPÕES 1500 m² a 2500 m²</t>
  </si>
  <si>
    <t xml:space="preserve">30 X 360</t>
  </si>
  <si>
    <t xml:space="preserve">30 X 1500</t>
  </si>
  <si>
    <t xml:space="preserve">BANHEIROS 200 m² a 300 m²</t>
  </si>
  <si>
    <t xml:space="preserve">ÁREAS C/ ESPAÇOS LIVRES - SAGUÃO, HALL E SALÃO 1000 m² a 1500 m²</t>
  </si>
  <si>
    <t xml:space="preserve">30 X 200</t>
  </si>
  <si>
    <t xml:space="preserve">30 X 1000</t>
  </si>
  <si>
    <t xml:space="preserve">PREÇO m² ÁREAS EXTERNAS</t>
  </si>
  <si>
    <t xml:space="preserve">VARRIÇÃO DE PASSEIOS E ARRUAMENTOS 6000 m² a 9000 m²</t>
  </si>
  <si>
    <t xml:space="preserve">PÁTIOS E ÁREAS VERDES COM ALTA FREQUÊNCIA 1800 m² a 2700 m²</t>
  </si>
  <si>
    <t xml:space="preserve">30 X 6000</t>
  </si>
  <si>
    <t xml:space="preserve">30 X 1800</t>
  </si>
  <si>
    <t xml:space="preserve">CUSTO UNITÁRIO DO M² </t>
  </si>
  <si>
    <t xml:space="preserve">PÁTIOS E ÁREAS VERDES COM MÉDIA FREQUÊNCIA 1800 m² a 2700 m²</t>
  </si>
  <si>
    <t xml:space="preserve">PÁTIOS E ÁREAS VERDES COM BAIXA FREQUÊNCIA 1800 m² a 2700 m²</t>
  </si>
  <si>
    <t xml:space="preserve">ESQUADRIAS</t>
  </si>
  <si>
    <t xml:space="preserve">FACE EXTERNA SEM EXPOSIÇÃO A SITUAÇÃO DE RISCO 300 m² a 360 m²</t>
  </si>
  <si>
    <t xml:space="preserve">FREQUÊNCIA NO MÊS</t>
  </si>
  <si>
    <t xml:space="preserve">JORNADA DE TRABALHO NO MÊS</t>
  </si>
  <si>
    <t xml:space="preserve">1X2X3</t>
  </si>
  <si>
    <t xml:space="preserve">30 X 130</t>
  </si>
  <si>
    <t xml:space="preserve">CUSTO UNITÁRIO DO M²  </t>
  </si>
  <si>
    <t xml:space="preserve">FACE INTERNA</t>
  </si>
  <si>
    <t xml:space="preserve">VALOR ESTIMADO PELA ADMINISTRAÇÃO - TOTAL DA PROPOSTA – CAMPUS FLORESTA – GRUPO 2</t>
  </si>
  <si>
    <t xml:space="preserve">ÁREAS INTERNAS</t>
  </si>
  <si>
    <t xml:space="preserve">POSTO</t>
  </si>
  <si>
    <t xml:space="preserve">ÁREA m²</t>
  </si>
  <si>
    <t xml:space="preserve">m²/MÊS</t>
  </si>
  <si>
    <t xml:space="preserve">MESES</t>
  </si>
  <si>
    <t xml:space="preserve">m²/ANO</t>
  </si>
  <si>
    <t xml:space="preserve">VALOR TOTAL ANUAL</t>
  </si>
  <si>
    <t xml:space="preserve">PISOS ACARPETADOS</t>
  </si>
  <si>
    <t xml:space="preserve">PISOS FRIOS</t>
  </si>
  <si>
    <t xml:space="preserve">LABORATÓRIOS</t>
  </si>
  <si>
    <t xml:space="preserve">ALMOXARIFADOS/GALPÕES</t>
  </si>
  <si>
    <t xml:space="preserve">ÁREAS C/ ESPAÇOS LIVRES - SAGUÃO, HALL E SALÃO</t>
  </si>
  <si>
    <t xml:space="preserve">BANHEIROS</t>
  </si>
  <si>
    <t xml:space="preserve">SUBTOTAL DA ÁREA INTERNA</t>
  </si>
  <si>
    <t xml:space="preserve">ÁREAS EXTERNAS</t>
  </si>
  <si>
    <t xml:space="preserve">VARRIÇÃO DE PASSEIOS E ARRUAMENTOS</t>
  </si>
  <si>
    <t xml:space="preserve">PÁTIOS E ÁREAS VERDES COM ALTA FREQUÊNCIA</t>
  </si>
  <si>
    <t xml:space="preserve">PÁTIOS E ÁREAS VERDES COM MÉDIA FREQUÊNCIA</t>
  </si>
  <si>
    <t xml:space="preserve">PÁTIOS E ÁREAS VERDES COM BAIXA FREQUÊNCIA</t>
  </si>
  <si>
    <t xml:space="preserve">SUBTOTAL DA ÁREA EXTERNA</t>
  </si>
  <si>
    <t xml:space="preserve">FACE EXTERNA SEM EXPOSIÇÃO A SITUAÇÃO DE RISCO</t>
  </si>
  <si>
    <t xml:space="preserve">SUBTOTAL DA ÁREA DE ESQUADRIAS</t>
  </si>
  <si>
    <t xml:space="preserve">VALOR TOTAL ANUAL DOS SERVIÇOS</t>
  </si>
  <si>
    <t xml:space="preserve">VALOR TOTAL MENSAL DOS SERVIÇOS</t>
  </si>
  <si>
    <t xml:space="preserve">LIMPEZA</t>
  </si>
  <si>
    <t xml:space="preserve"> </t>
  </si>
  <si>
    <t xml:space="preserve">Conforme produtividades previstas na portaria nº 213, de 25 de setembro de 2017.</t>
  </si>
  <si>
    <t xml:space="preserve"> Valores limites Mínimos e Máximos para a
Contratação de Serviços de Limpeza – (R$)
10/10/2018</t>
  </si>
  <si>
    <t xml:space="preserve">ÁREA INTERNA
Produtividade
800 m² a 1200 m²</t>
  </si>
  <si>
    <t xml:space="preserve">ÁREA EXTERNA 
Produtividade
1800 m² a 2700 m²</t>
  </si>
  <si>
    <t xml:space="preserve">800 m²</t>
  </si>
  <si>
    <t xml:space="preserve">1200 m²</t>
  </si>
  <si>
    <t xml:space="preserve">1800 m²</t>
  </si>
  <si>
    <t xml:space="preserve">2700 m²</t>
  </si>
  <si>
    <t xml:space="preserve">Mínimo</t>
  </si>
  <si>
    <t xml:space="preserve">Máximo</t>
  </si>
  <si>
    <t xml:space="preserve">ESQUADRIA EXTERNA
Face interna/Face externa sem exposição a situação de risco
Produtividade
300 m² a 380 m²</t>
  </si>
  <si>
    <t xml:space="preserve">FACHADA ENVIDRAÇADA
Face externa cem exposição a situação de risco
Produtividade
130 m² a 160 m²</t>
  </si>
  <si>
    <t xml:space="preserve">300 m²</t>
  </si>
  <si>
    <t xml:space="preserve">380 m²</t>
  </si>
  <si>
    <t xml:space="preserve">130 m²</t>
  </si>
  <si>
    <t xml:space="preserve">160 m²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</si>
</sst>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"/>
    <numFmt numFmtId="166" formatCode="[$R$-416]\ #,##0.00;[RED]\-[$R$-416]\ #,##0.00"/>
    <numFmt numFmtId="167" formatCode="0.00"/>
    <numFmt numFmtId="168" formatCode="0.00%"/>
    <numFmt numFmtId="169" formatCode="#,##0.00"/>
    <numFmt numFmtId="170" formatCode="#,##0"/>
    <numFmt numFmtId="171" formatCode="#,##0.0000000"/>
    <numFmt numFmtId="172" formatCode="#,##0.000000"/>
    <numFmt numFmtId="173" formatCode="#,###.00"/>
  </numFmts>
  <fonts count="18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Verdana"/>
      <family val="2"/>
      <charset val="1"/>
    </font>
    <font>
      <strike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1.5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b val="true"/>
      <sz val="10"/>
      <color rgb="FF000000"/>
      <name val="Verdana"/>
      <family val="2"/>
      <charset val="1"/>
    </font>
    <font>
      <sz val="11.5"/>
      <color rgb="FF000000"/>
      <name val="Arial"/>
      <family val="2"/>
      <charset val="1"/>
    </font>
    <font>
      <sz val="11.5"/>
      <color rgb="FF000000"/>
      <name val="Times New Roman;Times New Roman"/>
      <family val="1"/>
      <charset val="1"/>
    </font>
    <font>
      <sz val="11"/>
      <color rgb="FF000000"/>
      <name val="Times New Roman;Times New Roman"/>
      <family val="1"/>
      <charset val="1"/>
    </font>
    <font>
      <sz val="10"/>
      <color rgb="FFFDFAFA"/>
      <name val="Arial"/>
      <family val="2"/>
      <charset val="1"/>
    </font>
    <font>
      <b val="true"/>
      <sz val="12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E3E3E3"/>
      </patternFill>
    </fill>
    <fill>
      <patternFill patternType="solid">
        <fgColor rgb="FFC0C0C0"/>
        <bgColor rgb="FFDDDDDD"/>
      </patternFill>
    </fill>
    <fill>
      <patternFill patternType="solid">
        <fgColor rgb="FFE3E3E3"/>
        <bgColor rgb="FFDDDDDD"/>
      </patternFill>
    </fill>
    <fill>
      <patternFill patternType="solid">
        <fgColor rgb="FFFFFFFF"/>
        <bgColor rgb="FFFDFAFA"/>
      </patternFill>
    </fill>
    <fill>
      <patternFill patternType="solid">
        <fgColor rgb="FF00B050"/>
        <bgColor rgb="FF008080"/>
      </patternFill>
    </fill>
    <fill>
      <patternFill patternType="solid">
        <fgColor rgb="FF1CCBED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13256"/>
        <bgColor rgb="FF993366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>
        <color rgb="FF171717"/>
      </left>
      <right style="thin">
        <color rgb="FF171717"/>
      </right>
      <top/>
      <bottom style="thin">
        <color rgb="FF171717"/>
      </bottom>
      <diagonal/>
    </border>
    <border diagonalUp="false" diagonalDown="false">
      <left style="thin">
        <color rgb="FF171717"/>
      </left>
      <right/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 style="thin">
        <color rgb="FF171717"/>
      </top>
      <bottom style="thin">
        <color rgb="FF171717"/>
      </bottom>
      <diagonal/>
    </border>
    <border diagonalUp="false" diagonalDown="false">
      <left/>
      <right/>
      <top/>
      <bottom style="medium">
        <color rgb="FF171717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>
        <color rgb="FF171717"/>
      </top>
      <bottom style="thin">
        <color rgb="FF171717"/>
      </bottom>
      <diagonal/>
    </border>
    <border diagonalUp="false" diagonalDown="false">
      <left style="thin"/>
      <right style="thin">
        <color rgb="FF171717"/>
      </right>
      <top style="thin">
        <color rgb="FF171717"/>
      </top>
      <bottom style="thin">
        <color rgb="FF171717"/>
      </bottom>
      <diagonal/>
    </border>
    <border diagonalUp="false" diagonalDown="false">
      <left style="thin">
        <color rgb="FF171717"/>
      </left>
      <right style="thin"/>
      <top/>
      <bottom style="thin"/>
      <diagonal/>
    </border>
    <border diagonalUp="false" diagonalDown="false">
      <left style="thin"/>
      <right style="thin"/>
      <top style="thin">
        <color rgb="FF171717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>
        <color rgb="FF171717"/>
      </right>
      <top/>
      <bottom style="thin"/>
      <diagonal/>
    </border>
    <border diagonalUp="false" diagonalDown="false">
      <left style="thin">
        <color rgb="FF171717"/>
      </left>
      <right style="thin"/>
      <top style="thin"/>
      <bottom style="thin"/>
      <diagonal/>
    </border>
    <border diagonalUp="false" diagonalDown="false">
      <left style="thin"/>
      <right style="thin">
        <color rgb="FF171717"/>
      </right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171717"/>
      </left>
      <right style="thin">
        <color rgb="FF171717"/>
      </right>
      <top style="thin">
        <color rgb="FF171717"/>
      </top>
      <bottom/>
      <diagonal/>
    </border>
    <border diagonalUp="false" diagonalDown="false">
      <left/>
      <right/>
      <top style="medium">
        <color rgb="FF171717"/>
      </top>
      <bottom/>
      <diagonal/>
    </border>
    <border diagonalUp="false" diagonalDown="false">
      <left/>
      <right style="thin">
        <color rgb="FF171717"/>
      </right>
      <top style="thin">
        <color rgb="FF171717"/>
      </top>
      <bottom style="thin">
        <color rgb="FF17171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true"/>
      <protection locked="true" hidden="false"/>
    </xf>
    <xf numFmtId="166" fontId="0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1325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AF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CCBED"/>
      <rgbColor rgb="FFCCFFFF"/>
      <rgbColor rgb="FFE3E3E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65536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15" activeCellId="0" sqref="H215"/>
    </sheetView>
  </sheetViews>
  <sheetFormatPr defaultRowHeight="12.75" outlineLevelRow="0" outlineLevelCol="0"/>
  <cols>
    <col collapsed="false" customWidth="true" hidden="false" outlineLevel="0" max="1" min="1" style="1" width="12.96"/>
    <col collapsed="false" customWidth="true" hidden="false" outlineLevel="0" max="2" min="2" style="1" width="27.54"/>
    <col collapsed="false" customWidth="true" hidden="false" outlineLevel="0" max="3" min="3" style="1" width="18.63"/>
    <col collapsed="false" customWidth="true" hidden="false" outlineLevel="0" max="4" min="4" style="1" width="15.12"/>
    <col collapsed="false" customWidth="true" hidden="false" outlineLevel="0" max="5" min="5" style="1" width="19.31"/>
    <col collapsed="false" customWidth="true" hidden="false" outlineLevel="0" max="6" min="6" style="1" width="17.82"/>
    <col collapsed="false" customWidth="true" hidden="false" outlineLevel="0" max="7" min="7" style="1" width="14.16"/>
    <col collapsed="false" customWidth="true" hidden="false" outlineLevel="0" max="8" min="8" style="1" width="10.8"/>
    <col collapsed="false" customWidth="true" hidden="false" outlineLevel="0" max="10" min="9" style="1" width="8.37"/>
    <col collapsed="false" customWidth="true" hidden="false" outlineLevel="0" max="11" min="11" style="1" width="8.79"/>
    <col collapsed="false" customWidth="true" hidden="false" outlineLevel="0" max="19" min="12" style="1" width="8.37"/>
    <col collapsed="false" customWidth="true" hidden="false" outlineLevel="0" max="26" min="20" style="1" width="6.61"/>
    <col collapsed="false" customWidth="true" hidden="false" outlineLevel="0" max="1025" min="27" style="1" width="13.63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0"/>
      <c r="I1" s="0"/>
      <c r="J1" s="0"/>
      <c r="K1" s="0"/>
      <c r="L1" s="0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  <c r="H2" s="0"/>
      <c r="I2" s="0"/>
      <c r="J2" s="0"/>
      <c r="K2" s="0"/>
      <c r="L2" s="0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0"/>
      <c r="I3" s="0"/>
      <c r="J3" s="0"/>
      <c r="K3" s="0"/>
      <c r="L3" s="0"/>
    </row>
    <row r="4" customFormat="false" ht="15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0"/>
      <c r="I4" s="0"/>
      <c r="J4" s="0"/>
      <c r="K4" s="0"/>
      <c r="L4" s="0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  <c r="H5" s="0"/>
      <c r="I5" s="0"/>
      <c r="J5" s="0"/>
      <c r="K5" s="0"/>
      <c r="L5" s="0"/>
    </row>
    <row r="6" customFormat="false" ht="14.25" hidden="false" customHeight="true" outlineLevel="0" collapsed="false">
      <c r="A6" s="6" t="s">
        <v>3</v>
      </c>
      <c r="B6" s="6"/>
      <c r="C6" s="6"/>
      <c r="D6" s="6"/>
      <c r="E6" s="6"/>
      <c r="F6" s="6"/>
      <c r="G6" s="6"/>
      <c r="H6" s="0"/>
      <c r="I6" s="0"/>
      <c r="J6" s="0"/>
      <c r="K6" s="0"/>
      <c r="L6" s="0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  <c r="H7" s="0"/>
      <c r="I7" s="0"/>
      <c r="J7" s="0"/>
      <c r="K7" s="0"/>
      <c r="L7" s="0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  <c r="H8" s="0"/>
      <c r="I8" s="0"/>
      <c r="J8" s="0"/>
      <c r="K8" s="0"/>
      <c r="L8" s="0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  <c r="H9" s="0"/>
      <c r="I9" s="0"/>
      <c r="J9" s="0"/>
      <c r="K9" s="0"/>
      <c r="L9" s="0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  <c r="H10" s="0"/>
      <c r="I10" s="0"/>
      <c r="J10" s="0"/>
      <c r="K10" s="0"/>
      <c r="L10" s="0"/>
    </row>
    <row r="11" customFormat="false" ht="12.8" hidden="false" customHeight="false" outlineLevel="0" collapsed="false">
      <c r="A11" s="4" t="s">
        <v>6</v>
      </c>
      <c r="B11" s="4"/>
      <c r="C11" s="4"/>
      <c r="D11" s="4"/>
      <c r="E11" s="4"/>
      <c r="F11" s="4"/>
      <c r="G11" s="4"/>
      <c r="H11" s="0"/>
      <c r="I11" s="0"/>
      <c r="J11" s="0"/>
      <c r="K11" s="0"/>
      <c r="L11" s="0"/>
    </row>
    <row r="12" customFormat="false" ht="12.75" hidden="false" customHeight="false" outlineLevel="0" collapsed="false">
      <c r="A12" s="10"/>
      <c r="B12" s="10"/>
      <c r="C12" s="10"/>
      <c r="D12" s="10"/>
      <c r="E12" s="10"/>
      <c r="F12" s="10"/>
      <c r="G12" s="10"/>
      <c r="H12" s="0"/>
      <c r="I12" s="0"/>
      <c r="J12" s="0"/>
      <c r="K12" s="0"/>
      <c r="L12" s="0"/>
    </row>
    <row r="13" customFormat="false" ht="14.25" hidden="false" customHeight="true" outlineLevel="0" collapsed="false">
      <c r="A13" s="11" t="s">
        <v>7</v>
      </c>
      <c r="B13" s="12" t="s">
        <v>8</v>
      </c>
      <c r="C13" s="12"/>
      <c r="D13" s="12"/>
      <c r="E13" s="12"/>
      <c r="F13" s="13" t="n">
        <v>43412</v>
      </c>
      <c r="G13" s="13"/>
      <c r="H13" s="0"/>
      <c r="I13" s="0"/>
      <c r="J13" s="0"/>
      <c r="K13" s="0"/>
      <c r="L13" s="0"/>
    </row>
    <row r="14" customFormat="false" ht="12.75" hidden="false" customHeight="true" outlineLevel="0" collapsed="false">
      <c r="A14" s="11" t="s">
        <v>9</v>
      </c>
      <c r="B14" s="12" t="s">
        <v>10</v>
      </c>
      <c r="C14" s="12"/>
      <c r="D14" s="12"/>
      <c r="E14" s="12"/>
      <c r="F14" s="14" t="s">
        <v>11</v>
      </c>
      <c r="G14" s="14"/>
      <c r="H14" s="0"/>
      <c r="I14" s="0"/>
      <c r="J14" s="0"/>
      <c r="K14" s="0"/>
      <c r="L14" s="0"/>
    </row>
    <row r="15" customFormat="false" ht="12.75" hidden="false" customHeight="true" outlineLevel="0" collapsed="false">
      <c r="A15" s="11" t="s">
        <v>12</v>
      </c>
      <c r="B15" s="12" t="s">
        <v>13</v>
      </c>
      <c r="C15" s="12"/>
      <c r="D15" s="12"/>
      <c r="E15" s="12"/>
      <c r="F15" s="15" t="s">
        <v>14</v>
      </c>
      <c r="G15" s="15"/>
      <c r="H15" s="0"/>
      <c r="I15" s="0"/>
      <c r="J15" s="0"/>
      <c r="K15" s="0"/>
      <c r="L15" s="0"/>
    </row>
    <row r="16" customFormat="false" ht="14.25" hidden="false" customHeight="true" outlineLevel="0" collapsed="false">
      <c r="A16" s="11" t="s">
        <v>15</v>
      </c>
      <c r="B16" s="16" t="s">
        <v>16</v>
      </c>
      <c r="C16" s="16"/>
      <c r="D16" s="16"/>
      <c r="E16" s="16"/>
      <c r="F16" s="14" t="n">
        <v>12</v>
      </c>
      <c r="G16" s="14"/>
      <c r="H16" s="0"/>
      <c r="I16" s="0"/>
      <c r="J16" s="0"/>
      <c r="K16" s="0"/>
      <c r="L16" s="0"/>
    </row>
    <row r="17" customFormat="false" ht="12.75" hidden="false" customHeight="true" outlineLevel="0" collapsed="false">
      <c r="A17" s="17" t="s">
        <v>17</v>
      </c>
      <c r="B17" s="17"/>
      <c r="C17" s="17"/>
      <c r="D17" s="17"/>
      <c r="E17" s="17"/>
      <c r="F17" s="17"/>
      <c r="G17" s="17"/>
      <c r="H17" s="0"/>
      <c r="I17" s="0"/>
      <c r="J17" s="0"/>
      <c r="K17" s="0"/>
      <c r="L17" s="0"/>
    </row>
    <row r="18" customFormat="false" ht="12.75" hidden="false" customHeight="false" outlineLevel="0" collapsed="false">
      <c r="A18" s="17"/>
      <c r="B18" s="17"/>
      <c r="C18" s="17"/>
      <c r="D18" s="17"/>
      <c r="E18" s="17"/>
      <c r="F18" s="17"/>
      <c r="G18" s="17"/>
      <c r="H18" s="0"/>
      <c r="I18" s="0"/>
      <c r="J18" s="0"/>
      <c r="K18" s="0"/>
      <c r="L18" s="0"/>
    </row>
    <row r="19" customFormat="false" ht="12.75" hidden="false" customHeight="false" outlineLevel="0" collapsed="false">
      <c r="A19" s="17"/>
      <c r="B19" s="17"/>
      <c r="C19" s="17"/>
      <c r="D19" s="17"/>
      <c r="E19" s="17"/>
      <c r="F19" s="17"/>
      <c r="G19" s="17"/>
      <c r="H19" s="0"/>
      <c r="I19" s="0"/>
      <c r="J19" s="0"/>
      <c r="K19" s="0"/>
      <c r="L19" s="0"/>
    </row>
    <row r="20" customFormat="false" ht="24" hidden="false" customHeight="true" outlineLevel="0" collapsed="false">
      <c r="A20" s="18" t="s">
        <v>18</v>
      </c>
      <c r="B20" s="18" t="s">
        <v>19</v>
      </c>
      <c r="C20" s="18"/>
      <c r="D20" s="18"/>
      <c r="E20" s="18"/>
      <c r="F20" s="18" t="s">
        <v>20</v>
      </c>
      <c r="G20" s="18"/>
      <c r="H20" s="0"/>
      <c r="I20" s="0"/>
      <c r="J20" s="0"/>
      <c r="K20" s="0"/>
      <c r="L20" s="0"/>
    </row>
    <row r="21" customFormat="false" ht="35" hidden="false" customHeight="true" outlineLevel="0" collapsed="false">
      <c r="A21" s="19" t="s">
        <v>21</v>
      </c>
      <c r="B21" s="19" t="s">
        <v>22</v>
      </c>
      <c r="C21" s="19"/>
      <c r="D21" s="19"/>
      <c r="E21" s="19"/>
      <c r="F21" s="19" t="s">
        <v>23</v>
      </c>
      <c r="G21" s="19"/>
      <c r="H21" s="0"/>
      <c r="I21" s="0"/>
      <c r="J21" s="0"/>
      <c r="K21" s="0"/>
      <c r="L21" s="0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0"/>
      <c r="I22" s="0"/>
      <c r="J22" s="0"/>
      <c r="K22" s="0"/>
      <c r="L22" s="0"/>
    </row>
    <row r="23" customFormat="false" ht="12.75" hidden="false" customHeight="true" outlineLevel="0" collapsed="false">
      <c r="A23" s="21" t="s">
        <v>24</v>
      </c>
      <c r="B23" s="21"/>
      <c r="C23" s="21"/>
      <c r="D23" s="21"/>
      <c r="E23" s="21"/>
      <c r="F23" s="21"/>
      <c r="G23" s="21"/>
      <c r="H23" s="0"/>
      <c r="I23" s="0"/>
      <c r="J23" s="0"/>
      <c r="K23" s="0"/>
      <c r="L23" s="0"/>
    </row>
    <row r="24" customFormat="false" ht="12.75" hidden="false" customHeight="true" outlineLevel="0" collapsed="false">
      <c r="A24" s="21"/>
      <c r="B24" s="21"/>
      <c r="C24" s="21"/>
      <c r="D24" s="21"/>
      <c r="E24" s="21"/>
      <c r="F24" s="21"/>
      <c r="G24" s="21"/>
      <c r="H24" s="0"/>
      <c r="I24" s="0"/>
      <c r="J24" s="0"/>
      <c r="K24" s="0"/>
      <c r="L24" s="0"/>
    </row>
    <row r="25" customFormat="false" ht="12.75" hidden="false" customHeight="true" outlineLevel="0" collapsed="false">
      <c r="A25" s="22"/>
      <c r="B25" s="22"/>
      <c r="C25" s="22"/>
      <c r="D25" s="22"/>
      <c r="E25" s="22"/>
      <c r="F25" s="22"/>
      <c r="G25" s="22"/>
      <c r="H25" s="0"/>
      <c r="I25" s="0"/>
      <c r="J25" s="0"/>
      <c r="K25" s="0"/>
      <c r="L25" s="0"/>
    </row>
    <row r="26" customFormat="false" ht="12.75" hidden="false" customHeight="true" outlineLevel="0" collapsed="false">
      <c r="A26" s="21" t="s">
        <v>25</v>
      </c>
      <c r="B26" s="21"/>
      <c r="C26" s="21"/>
      <c r="D26" s="21"/>
      <c r="E26" s="21"/>
      <c r="F26" s="21"/>
      <c r="G26" s="21"/>
      <c r="H26" s="0"/>
      <c r="I26" s="0"/>
      <c r="J26" s="0"/>
      <c r="K26" s="0"/>
      <c r="L26" s="0"/>
    </row>
    <row r="27" customFormat="false" ht="12.75" hidden="false" customHeight="true" outlineLevel="0" collapsed="false">
      <c r="A27" s="21"/>
      <c r="B27" s="21"/>
      <c r="C27" s="21"/>
      <c r="D27" s="21"/>
      <c r="E27" s="21"/>
      <c r="F27" s="21"/>
      <c r="G27" s="21"/>
      <c r="H27" s="0"/>
      <c r="I27" s="0"/>
      <c r="J27" s="0"/>
      <c r="K27" s="0"/>
      <c r="L27" s="0"/>
    </row>
    <row r="28" customFormat="false" ht="12.75" hidden="false" customHeight="true" outlineLevel="0" collapsed="false">
      <c r="A28" s="22"/>
      <c r="B28" s="22"/>
      <c r="C28" s="22"/>
      <c r="D28" s="22"/>
      <c r="E28" s="22"/>
      <c r="F28" s="22"/>
      <c r="G28" s="22"/>
      <c r="H28" s="0"/>
      <c r="I28" s="0"/>
      <c r="J28" s="0"/>
      <c r="K28" s="0"/>
      <c r="L28" s="0"/>
    </row>
    <row r="29" customFormat="false" ht="12.75" hidden="false" customHeight="true" outlineLevel="0" collapsed="false">
      <c r="A29" s="23" t="s">
        <v>26</v>
      </c>
      <c r="B29" s="23"/>
      <c r="C29" s="23"/>
      <c r="D29" s="23"/>
      <c r="E29" s="23"/>
      <c r="F29" s="23"/>
      <c r="G29" s="23"/>
      <c r="H29" s="0"/>
      <c r="I29" s="0"/>
      <c r="J29" s="0"/>
      <c r="K29" s="0"/>
      <c r="L29" s="0"/>
    </row>
    <row r="30" customFormat="false" ht="12.75" hidden="false" customHeight="true" outlineLevel="0" collapsed="false">
      <c r="A30" s="24"/>
      <c r="B30" s="22"/>
      <c r="C30" s="25"/>
      <c r="D30" s="22"/>
      <c r="E30" s="22"/>
      <c r="F30" s="22"/>
      <c r="G30" s="22"/>
      <c r="H30" s="0"/>
      <c r="I30" s="0"/>
      <c r="J30" s="0"/>
      <c r="K30" s="0"/>
      <c r="L30" s="0"/>
    </row>
    <row r="31" customFormat="false" ht="12.75" hidden="false" customHeight="true" outlineLevel="0" collapsed="false">
      <c r="A31" s="26" t="s">
        <v>27</v>
      </c>
      <c r="B31" s="26"/>
      <c r="C31" s="26"/>
      <c r="D31" s="26"/>
      <c r="E31" s="26"/>
      <c r="F31" s="26"/>
      <c r="G31" s="26"/>
      <c r="H31" s="0"/>
      <c r="I31" s="0"/>
      <c r="J31" s="0"/>
      <c r="K31" s="0"/>
      <c r="L31" s="0"/>
    </row>
    <row r="32" customFormat="false" ht="12.75" hidden="false" customHeight="true" outlineLevel="0" collapsed="false">
      <c r="A32" s="26"/>
      <c r="B32" s="27"/>
      <c r="C32" s="27"/>
      <c r="D32" s="27"/>
      <c r="E32" s="27"/>
      <c r="F32" s="27"/>
      <c r="G32" s="27"/>
      <c r="H32" s="0"/>
      <c r="I32" s="0"/>
      <c r="J32" s="0"/>
      <c r="K32" s="0"/>
      <c r="L32" s="0"/>
    </row>
    <row r="33" customFormat="false" ht="12.75" hidden="false" customHeight="true" outlineLevel="0" collapsed="false">
      <c r="A33" s="28" t="s">
        <v>28</v>
      </c>
      <c r="B33" s="28"/>
      <c r="C33" s="28"/>
      <c r="D33" s="28"/>
      <c r="E33" s="28"/>
      <c r="F33" s="28"/>
      <c r="G33" s="28"/>
      <c r="H33" s="0"/>
      <c r="I33" s="0"/>
      <c r="J33" s="0"/>
      <c r="K33" s="0"/>
      <c r="L33" s="0"/>
    </row>
    <row r="34" customFormat="false" ht="12.75" hidden="false" customHeight="true" outlineLevel="0" collapsed="false">
      <c r="A34" s="26"/>
      <c r="B34" s="27"/>
      <c r="C34" s="27"/>
      <c r="D34" s="27"/>
      <c r="E34" s="27"/>
      <c r="F34" s="27"/>
      <c r="G34" s="27"/>
      <c r="H34" s="0"/>
      <c r="I34" s="0"/>
      <c r="J34" s="0"/>
      <c r="K34" s="0"/>
      <c r="L34" s="0"/>
    </row>
    <row r="35" customFormat="false" ht="14.25" hidden="false" customHeight="true" outlineLevel="0" collapsed="false">
      <c r="A35" s="29" t="s">
        <v>29</v>
      </c>
      <c r="B35" s="29"/>
      <c r="C35" s="29"/>
      <c r="D35" s="29"/>
      <c r="E35" s="29"/>
      <c r="F35" s="29"/>
      <c r="G35" s="29"/>
      <c r="H35" s="0"/>
      <c r="I35" s="0"/>
      <c r="J35" s="0"/>
      <c r="K35" s="0"/>
      <c r="L35" s="0"/>
    </row>
    <row r="36" customFormat="false" ht="12.75" hidden="false" customHeight="true" outlineLevel="0" collapsed="false">
      <c r="A36" s="19" t="n">
        <v>1</v>
      </c>
      <c r="B36" s="30" t="s">
        <v>30</v>
      </c>
      <c r="C36" s="30"/>
      <c r="D36" s="30"/>
      <c r="E36" s="30"/>
      <c r="F36" s="19" t="s">
        <v>31</v>
      </c>
      <c r="G36" s="19"/>
      <c r="H36" s="0"/>
      <c r="I36" s="0"/>
      <c r="J36" s="0"/>
      <c r="K36" s="0"/>
      <c r="L36" s="0"/>
    </row>
    <row r="37" customFormat="false" ht="14.25" hidden="false" customHeight="true" outlineLevel="0" collapsed="false">
      <c r="A37" s="19" t="n">
        <v>2</v>
      </c>
      <c r="B37" s="12" t="s">
        <v>32</v>
      </c>
      <c r="C37" s="12"/>
      <c r="D37" s="12"/>
      <c r="E37" s="12"/>
      <c r="F37" s="19" t="s">
        <v>33</v>
      </c>
      <c r="G37" s="19"/>
      <c r="H37" s="0"/>
      <c r="I37" s="0"/>
      <c r="J37" s="0"/>
      <c r="K37" s="0"/>
      <c r="L37" s="0"/>
    </row>
    <row r="38" customFormat="false" ht="14.25" hidden="false" customHeight="true" outlineLevel="0" collapsed="false">
      <c r="A38" s="19" t="n">
        <v>3</v>
      </c>
      <c r="B38" s="12" t="s">
        <v>34</v>
      </c>
      <c r="C38" s="12"/>
      <c r="D38" s="12"/>
      <c r="E38" s="12"/>
      <c r="F38" s="31" t="n">
        <v>975.92</v>
      </c>
      <c r="G38" s="31"/>
      <c r="H38" s="0"/>
      <c r="I38" s="0"/>
      <c r="J38" s="0"/>
      <c r="K38" s="0"/>
      <c r="L38" s="0"/>
    </row>
    <row r="39" customFormat="false" ht="14.85" hidden="false" customHeight="true" outlineLevel="0" collapsed="false">
      <c r="A39" s="19" t="n">
        <v>4</v>
      </c>
      <c r="B39" s="30" t="s">
        <v>35</v>
      </c>
      <c r="C39" s="30"/>
      <c r="D39" s="30"/>
      <c r="E39" s="30"/>
      <c r="F39" s="32" t="n">
        <v>43101</v>
      </c>
      <c r="G39" s="32"/>
      <c r="H39" s="0"/>
      <c r="I39" s="0"/>
      <c r="J39" s="0"/>
      <c r="K39" s="0"/>
      <c r="L39" s="0"/>
    </row>
    <row r="40" customFormat="false" ht="14.85" hidden="false" customHeight="true" outlineLevel="0" collapsed="false">
      <c r="A40" s="20"/>
      <c r="B40" s="33"/>
      <c r="C40" s="33"/>
      <c r="D40" s="33"/>
      <c r="E40" s="33"/>
      <c r="F40" s="34"/>
      <c r="G40" s="34"/>
      <c r="H40" s="0"/>
      <c r="I40" s="0"/>
      <c r="J40" s="0"/>
      <c r="K40" s="0"/>
      <c r="L40" s="0"/>
    </row>
    <row r="41" customFormat="false" ht="12.75" hidden="false" customHeight="true" outlineLevel="0" collapsed="false">
      <c r="A41" s="35" t="s">
        <v>36</v>
      </c>
      <c r="B41" s="35"/>
      <c r="C41" s="35"/>
      <c r="D41" s="35"/>
      <c r="E41" s="35"/>
      <c r="F41" s="35"/>
      <c r="G41" s="35"/>
      <c r="H41" s="0"/>
      <c r="I41" s="0"/>
      <c r="J41" s="0"/>
      <c r="K41" s="0"/>
      <c r="L41" s="0"/>
    </row>
    <row r="42" customFormat="false" ht="12.75" hidden="false" customHeight="true" outlineLevel="0" collapsed="false">
      <c r="A42" s="36"/>
      <c r="B42" s="36"/>
      <c r="C42" s="36"/>
      <c r="D42" s="36"/>
      <c r="E42" s="36"/>
      <c r="F42" s="36"/>
      <c r="G42" s="36"/>
      <c r="H42" s="0"/>
      <c r="I42" s="0"/>
      <c r="J42" s="0"/>
      <c r="K42" s="0"/>
      <c r="L42" s="0"/>
    </row>
    <row r="43" customFormat="false" ht="12.75" hidden="false" customHeight="true" outlineLevel="0" collapsed="false">
      <c r="A43" s="37" t="s">
        <v>37</v>
      </c>
      <c r="B43" s="37"/>
      <c r="C43" s="37"/>
      <c r="D43" s="37"/>
      <c r="E43" s="37"/>
      <c r="F43" s="37"/>
      <c r="G43" s="37"/>
      <c r="H43" s="0"/>
      <c r="I43" s="0"/>
      <c r="J43" s="0"/>
      <c r="K43" s="0"/>
      <c r="L43" s="0"/>
    </row>
    <row r="44" customFormat="false" ht="12.75" hidden="false" customHeight="true" outlineLevel="0" collapsed="false">
      <c r="A44" s="20"/>
      <c r="B44" s="20"/>
      <c r="C44" s="20"/>
      <c r="D44" s="20"/>
      <c r="E44" s="20"/>
      <c r="F44" s="20"/>
      <c r="G44" s="20"/>
      <c r="H44" s="0"/>
      <c r="I44" s="0"/>
      <c r="J44" s="0"/>
      <c r="K44" s="0"/>
      <c r="L44" s="0"/>
    </row>
    <row r="45" customFormat="false" ht="12.75" hidden="false" customHeight="true" outlineLevel="0" collapsed="false">
      <c r="A45" s="38" t="s">
        <v>38</v>
      </c>
      <c r="B45" s="38"/>
      <c r="C45" s="38"/>
      <c r="D45" s="38"/>
      <c r="E45" s="38"/>
      <c r="F45" s="38"/>
      <c r="G45" s="38"/>
      <c r="H45" s="0"/>
      <c r="I45" s="0"/>
      <c r="J45" s="0"/>
      <c r="K45" s="0"/>
      <c r="L45" s="0"/>
    </row>
    <row r="46" customFormat="false" ht="14.25" hidden="false" customHeight="true" outlineLevel="0" collapsed="false">
      <c r="A46" s="39" t="n">
        <v>1</v>
      </c>
      <c r="B46" s="39" t="s">
        <v>39</v>
      </c>
      <c r="C46" s="39"/>
      <c r="D46" s="39"/>
      <c r="E46" s="39"/>
      <c r="F46" s="39" t="s">
        <v>40</v>
      </c>
      <c r="G46" s="39"/>
      <c r="H46" s="40"/>
      <c r="I46" s="0"/>
      <c r="J46" s="0"/>
      <c r="K46" s="0"/>
      <c r="L46" s="0"/>
    </row>
    <row r="47" customFormat="false" ht="14.25" hidden="false" customHeight="true" outlineLevel="0" collapsed="false">
      <c r="A47" s="41" t="s">
        <v>7</v>
      </c>
      <c r="B47" s="42" t="s">
        <v>41</v>
      </c>
      <c r="C47" s="42"/>
      <c r="D47" s="42"/>
      <c r="E47" s="42"/>
      <c r="F47" s="43" t="n">
        <v>975.92</v>
      </c>
      <c r="G47" s="43"/>
      <c r="H47" s="40"/>
      <c r="I47" s="44"/>
      <c r="J47" s="44"/>
      <c r="K47" s="0"/>
      <c r="L47" s="0"/>
    </row>
    <row r="48" customFormat="false" ht="14.25" hidden="false" customHeight="true" outlineLevel="0" collapsed="false">
      <c r="A48" s="39" t="s">
        <v>42</v>
      </c>
      <c r="B48" s="39"/>
      <c r="C48" s="39"/>
      <c r="D48" s="39"/>
      <c r="E48" s="39"/>
      <c r="F48" s="45" t="n">
        <f aca="false">SUM(F47:F47)</f>
        <v>975.92</v>
      </c>
      <c r="G48" s="45"/>
      <c r="H48" s="0"/>
      <c r="I48" s="0"/>
      <c r="J48" s="0"/>
      <c r="K48" s="0"/>
      <c r="L48" s="0"/>
    </row>
    <row r="49" customFormat="false" ht="14.2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</row>
    <row r="50" customFormat="false" ht="12.75" hidden="false" customHeight="true" outlineLevel="0" collapsed="false">
      <c r="A50" s="46" t="s">
        <v>43</v>
      </c>
      <c r="B50" s="46"/>
      <c r="C50" s="46"/>
      <c r="D50" s="46"/>
      <c r="E50" s="46"/>
      <c r="F50" s="46"/>
      <c r="G50" s="46"/>
      <c r="H50" s="0"/>
      <c r="I50" s="0"/>
      <c r="J50" s="0"/>
      <c r="K50" s="0"/>
      <c r="L50" s="0"/>
    </row>
    <row r="51" customFormat="false" ht="12.75" hidden="false" customHeight="false" outlineLevel="0" collapsed="false">
      <c r="A51" s="46"/>
      <c r="B51" s="46"/>
      <c r="C51" s="46"/>
      <c r="D51" s="46"/>
      <c r="E51" s="46"/>
      <c r="F51" s="46"/>
      <c r="G51" s="46"/>
      <c r="H51" s="0"/>
      <c r="I51" s="0"/>
      <c r="J51" s="0"/>
      <c r="K51" s="0"/>
      <c r="L51" s="0"/>
    </row>
    <row r="52" customFormat="false" ht="14.25" hidden="false" customHeight="true" outlineLevel="0" collapsed="false">
      <c r="A52" s="46" t="s">
        <v>44</v>
      </c>
      <c r="B52" s="46"/>
      <c r="C52" s="46"/>
      <c r="D52" s="46"/>
      <c r="E52" s="46"/>
      <c r="F52" s="46"/>
      <c r="G52" s="46"/>
      <c r="H52" s="0"/>
      <c r="I52" s="0"/>
      <c r="J52" s="0"/>
      <c r="K52" s="0"/>
      <c r="L52" s="0"/>
    </row>
    <row r="53" customFormat="false" ht="14.25" hidden="false" customHeight="true" outlineLevel="0" collapsed="false">
      <c r="A53" s="46"/>
      <c r="B53" s="46"/>
      <c r="C53" s="46"/>
      <c r="D53" s="46"/>
      <c r="E53" s="46"/>
      <c r="F53" s="46"/>
      <c r="G53" s="46"/>
      <c r="H53" s="0"/>
      <c r="I53" s="0"/>
      <c r="J53" s="0"/>
      <c r="K53" s="0"/>
      <c r="L53" s="0"/>
    </row>
    <row r="54" customFormat="false" ht="14.25" hidden="false" customHeight="true" outlineLevel="0" collapsed="false">
      <c r="A54" s="46"/>
      <c r="B54" s="46"/>
      <c r="C54" s="46"/>
      <c r="D54" s="46"/>
      <c r="E54" s="46"/>
      <c r="F54" s="46"/>
      <c r="G54" s="46"/>
      <c r="H54" s="0"/>
      <c r="I54" s="0"/>
      <c r="J54" s="0"/>
      <c r="K54" s="0"/>
      <c r="L54" s="0"/>
    </row>
    <row r="55" customFormat="false" ht="12.75" hidden="false" customHeight="true" outlineLevel="0" collapsed="false">
      <c r="A55" s="47" t="s">
        <v>45</v>
      </c>
      <c r="B55" s="47"/>
      <c r="C55" s="47"/>
      <c r="D55" s="47"/>
      <c r="E55" s="47"/>
      <c r="F55" s="47"/>
      <c r="G55" s="47"/>
      <c r="H55" s="0"/>
      <c r="I55" s="0"/>
      <c r="J55" s="0"/>
      <c r="K55" s="0"/>
      <c r="L55" s="0"/>
    </row>
    <row r="56" customFormat="false" ht="12.75" hidden="false" customHeight="true" outlineLevel="0" collapsed="false">
      <c r="A56" s="26"/>
      <c r="B56" s="27"/>
      <c r="C56" s="27"/>
      <c r="D56" s="27"/>
      <c r="E56" s="27"/>
      <c r="F56" s="27"/>
      <c r="G56" s="27"/>
      <c r="H56" s="0"/>
      <c r="I56" s="0"/>
      <c r="J56" s="0"/>
      <c r="K56" s="0"/>
      <c r="L56" s="0"/>
    </row>
    <row r="57" customFormat="false" ht="12.75" hidden="false" customHeight="true" outlineLevel="0" collapsed="false">
      <c r="A57" s="24" t="s">
        <v>46</v>
      </c>
      <c r="B57" s="24"/>
      <c r="C57" s="24"/>
      <c r="D57" s="24"/>
      <c r="E57" s="24"/>
      <c r="F57" s="24"/>
      <c r="G57" s="24"/>
      <c r="H57" s="0"/>
      <c r="I57" s="0"/>
      <c r="J57" s="0"/>
      <c r="K57" s="0"/>
      <c r="L57" s="0"/>
    </row>
    <row r="58" customFormat="false" ht="12.75" hidden="false" customHeight="true" outlineLevel="0" collapsed="false">
      <c r="A58" s="10"/>
      <c r="B58" s="10"/>
      <c r="C58" s="10"/>
      <c r="D58" s="10"/>
      <c r="E58" s="10"/>
      <c r="F58" s="10"/>
      <c r="G58" s="10"/>
      <c r="H58" s="0"/>
      <c r="I58" s="0"/>
      <c r="J58" s="0"/>
      <c r="K58" s="0"/>
      <c r="L58" s="0"/>
    </row>
    <row r="59" customFormat="false" ht="12.75" hidden="false" customHeight="true" outlineLevel="0" collapsed="false">
      <c r="A59" s="48" t="s">
        <v>47</v>
      </c>
      <c r="B59" s="48" t="s">
        <v>48</v>
      </c>
      <c r="C59" s="48"/>
      <c r="D59" s="48"/>
      <c r="E59" s="48"/>
      <c r="F59" s="48" t="s">
        <v>49</v>
      </c>
      <c r="G59" s="48" t="s">
        <v>40</v>
      </c>
      <c r="H59" s="0"/>
      <c r="I59" s="0"/>
      <c r="J59" s="0"/>
      <c r="K59" s="0"/>
      <c r="L59" s="0"/>
    </row>
    <row r="60" customFormat="false" ht="12.75" hidden="false" customHeight="true" outlineLevel="0" collapsed="false">
      <c r="A60" s="49" t="s">
        <v>7</v>
      </c>
      <c r="B60" s="50" t="s">
        <v>50</v>
      </c>
      <c r="C60" s="50"/>
      <c r="D60" s="50"/>
      <c r="E60" s="50"/>
      <c r="F60" s="51" t="n">
        <v>0.0833</v>
      </c>
      <c r="G60" s="52" t="n">
        <f aca="false">F48*F60</f>
        <v>81.294136</v>
      </c>
      <c r="H60" s="0"/>
      <c r="I60" s="0"/>
      <c r="J60" s="0"/>
      <c r="K60" s="0"/>
      <c r="L60" s="0"/>
    </row>
    <row r="61" customFormat="false" ht="12.75" hidden="false" customHeight="true" outlineLevel="0" collapsed="false">
      <c r="A61" s="19" t="s">
        <v>9</v>
      </c>
      <c r="B61" s="50" t="s">
        <v>51</v>
      </c>
      <c r="C61" s="50"/>
      <c r="D61" s="50"/>
      <c r="E61" s="50"/>
      <c r="F61" s="53" t="n">
        <v>0.121</v>
      </c>
      <c r="G61" s="52" t="n">
        <f aca="false">F48*F61</f>
        <v>118.08632</v>
      </c>
      <c r="H61" s="0"/>
      <c r="I61" s="0"/>
      <c r="J61" s="0"/>
      <c r="K61" s="0"/>
      <c r="L61" s="0"/>
    </row>
    <row r="62" customFormat="false" ht="12.75" hidden="false" customHeight="true" outlineLevel="0" collapsed="false">
      <c r="A62" s="54" t="s">
        <v>52</v>
      </c>
      <c r="B62" s="54"/>
      <c r="C62" s="54"/>
      <c r="D62" s="54"/>
      <c r="E62" s="54"/>
      <c r="F62" s="55" t="n">
        <f aca="false">F60+F61</f>
        <v>0.2043</v>
      </c>
      <c r="G62" s="56" t="n">
        <f aca="false">G60+G61</f>
        <v>199.380456</v>
      </c>
      <c r="H62" s="0"/>
      <c r="I62" s="0"/>
      <c r="J62" s="0"/>
      <c r="K62" s="0"/>
      <c r="L62" s="0"/>
    </row>
    <row r="63" customFormat="false" ht="12.75" hidden="false" customHeight="true" outlineLevel="0" collapsed="false">
      <c r="A63" s="46" t="s">
        <v>53</v>
      </c>
      <c r="B63" s="46"/>
      <c r="C63" s="46"/>
      <c r="D63" s="46"/>
      <c r="E63" s="46"/>
      <c r="F63" s="46"/>
      <c r="G63" s="46"/>
      <c r="H63" s="0"/>
      <c r="I63" s="0"/>
      <c r="J63" s="0"/>
      <c r="K63" s="0"/>
      <c r="L63" s="0"/>
    </row>
    <row r="64" customFormat="false" ht="12.75" hidden="false" customHeight="true" outlineLevel="0" collapsed="false">
      <c r="A64" s="46"/>
      <c r="B64" s="46"/>
      <c r="C64" s="46"/>
      <c r="D64" s="46"/>
      <c r="E64" s="46"/>
      <c r="F64" s="46"/>
      <c r="G64" s="46"/>
      <c r="H64" s="0"/>
      <c r="I64" s="0"/>
      <c r="J64" s="0"/>
      <c r="K64" s="0"/>
      <c r="L64" s="0"/>
    </row>
    <row r="65" customFormat="false" ht="12.8" hidden="false" customHeight="false" outlineLevel="0" collapsed="false">
      <c r="A65" s="46"/>
      <c r="B65" s="46"/>
      <c r="C65" s="46"/>
      <c r="D65" s="46"/>
      <c r="E65" s="46"/>
      <c r="F65" s="46"/>
      <c r="G65" s="46"/>
      <c r="H65" s="0"/>
      <c r="I65" s="0"/>
      <c r="J65" s="0"/>
      <c r="K65" s="0"/>
      <c r="L65" s="0"/>
    </row>
    <row r="66" customFormat="false" ht="12.75" hidden="false" customHeight="true" outlineLevel="0" collapsed="false">
      <c r="A66" s="21" t="s">
        <v>54</v>
      </c>
      <c r="B66" s="21"/>
      <c r="C66" s="21"/>
      <c r="D66" s="21"/>
      <c r="E66" s="21"/>
      <c r="F66" s="21"/>
      <c r="G66" s="21"/>
      <c r="H66" s="0"/>
      <c r="I66" s="0"/>
      <c r="J66" s="0"/>
      <c r="K66" s="0"/>
      <c r="L66" s="0"/>
    </row>
    <row r="67" customFormat="false" ht="12.75" hidden="false" customHeight="true" outlineLevel="0" collapsed="false">
      <c r="A67" s="21"/>
      <c r="B67" s="21"/>
      <c r="C67" s="21"/>
      <c r="D67" s="21"/>
      <c r="E67" s="21"/>
      <c r="F67" s="21"/>
      <c r="G67" s="21"/>
      <c r="H67" s="0"/>
      <c r="I67" s="0"/>
      <c r="J67" s="0"/>
      <c r="K67" s="0"/>
      <c r="L67" s="0"/>
    </row>
    <row r="68" customFormat="false" ht="12.75" hidden="false" customHeight="true" outlineLevel="0" collapsed="false">
      <c r="A68" s="21" t="s">
        <v>55</v>
      </c>
      <c r="B68" s="21"/>
      <c r="C68" s="21"/>
      <c r="D68" s="21"/>
      <c r="E68" s="21"/>
      <c r="F68" s="21"/>
      <c r="G68" s="21"/>
      <c r="H68" s="0"/>
      <c r="I68" s="0"/>
      <c r="J68" s="0"/>
      <c r="K68" s="0"/>
      <c r="L68" s="0"/>
    </row>
    <row r="69" customFormat="false" ht="21.85" hidden="false" customHeight="true" outlineLevel="0" collapsed="false">
      <c r="A69" s="21" t="s">
        <v>56</v>
      </c>
      <c r="B69" s="21"/>
      <c r="C69" s="21"/>
      <c r="D69" s="21"/>
      <c r="E69" s="21"/>
      <c r="F69" s="21"/>
      <c r="G69" s="21"/>
      <c r="H69" s="0"/>
      <c r="I69" s="0"/>
      <c r="J69" s="0"/>
      <c r="K69" s="0"/>
      <c r="L69" s="0"/>
    </row>
    <row r="70" customFormat="false" ht="21.85" hidden="false" customHeight="true" outlineLevel="0" collapsed="false">
      <c r="A70" s="24" t="s">
        <v>56</v>
      </c>
      <c r="B70" s="24"/>
      <c r="C70" s="24"/>
      <c r="D70" s="24"/>
      <c r="E70" s="24"/>
      <c r="F70" s="24"/>
      <c r="G70" s="24"/>
      <c r="H70" s="0"/>
      <c r="I70" s="0"/>
      <c r="J70" s="0"/>
      <c r="K70" s="0"/>
      <c r="L70" s="0"/>
    </row>
    <row r="71" customFormat="false" ht="12.8" hidden="false" customHeight="false" outlineLevel="0" collapsed="false">
      <c r="A71" s="24"/>
      <c r="B71" s="24"/>
      <c r="C71" s="24"/>
      <c r="D71" s="24"/>
      <c r="E71" s="24"/>
      <c r="F71" s="24"/>
      <c r="G71" s="24"/>
      <c r="H71" s="0"/>
      <c r="I71" s="0"/>
      <c r="J71" s="0"/>
      <c r="K71" s="0"/>
      <c r="L71" s="0"/>
    </row>
    <row r="72" customFormat="false" ht="12.75" hidden="false" customHeight="true" outlineLevel="0" collapsed="false">
      <c r="A72" s="57" t="s">
        <v>57</v>
      </c>
      <c r="B72" s="57"/>
      <c r="C72" s="57"/>
      <c r="D72" s="57"/>
      <c r="E72" s="57"/>
      <c r="F72" s="57"/>
      <c r="G72" s="58" t="n">
        <f aca="false">F48+G62</f>
        <v>1175.300456</v>
      </c>
      <c r="H72" s="59" t="n">
        <f aca="false">975.92+199.38</f>
        <v>1175.3</v>
      </c>
      <c r="I72" s="0"/>
      <c r="J72" s="0"/>
      <c r="K72" s="0"/>
      <c r="L72" s="0"/>
    </row>
    <row r="73" customFormat="false" ht="12.75" hidden="false" customHeight="true" outlineLevel="0" collapsed="false">
      <c r="A73" s="60"/>
      <c r="B73" s="27"/>
      <c r="C73" s="27"/>
      <c r="D73" s="27"/>
      <c r="E73" s="27"/>
      <c r="F73" s="27"/>
      <c r="G73" s="27"/>
      <c r="H73" s="0"/>
      <c r="I73" s="0"/>
      <c r="J73" s="0"/>
      <c r="K73" s="0"/>
      <c r="L73" s="0"/>
    </row>
    <row r="74" customFormat="false" ht="12.75" hidden="false" customHeight="true" outlineLevel="0" collapsed="false">
      <c r="A74" s="61" t="s">
        <v>58</v>
      </c>
      <c r="B74" s="48" t="s">
        <v>59</v>
      </c>
      <c r="C74" s="48"/>
      <c r="D74" s="48"/>
      <c r="E74" s="48"/>
      <c r="F74" s="48" t="s">
        <v>60</v>
      </c>
      <c r="G74" s="48" t="s">
        <v>61</v>
      </c>
      <c r="H74" s="0"/>
      <c r="I74" s="0"/>
      <c r="J74" s="0"/>
      <c r="K74" s="0"/>
      <c r="L74" s="0"/>
    </row>
    <row r="75" customFormat="false" ht="12.75" hidden="false" customHeight="true" outlineLevel="0" collapsed="false">
      <c r="A75" s="62" t="s">
        <v>7</v>
      </c>
      <c r="B75" s="63" t="s">
        <v>62</v>
      </c>
      <c r="C75" s="63"/>
      <c r="D75" s="63"/>
      <c r="E75" s="63"/>
      <c r="F75" s="53" t="n">
        <v>0.2</v>
      </c>
      <c r="G75" s="52" t="n">
        <f aca="false">G72*F75</f>
        <v>235.0600912</v>
      </c>
      <c r="H75" s="0"/>
      <c r="I75" s="0"/>
      <c r="J75" s="0"/>
      <c r="K75" s="0"/>
      <c r="L75" s="0"/>
    </row>
    <row r="76" customFormat="false" ht="12.75" hidden="false" customHeight="true" outlineLevel="0" collapsed="false">
      <c r="A76" s="62" t="s">
        <v>9</v>
      </c>
      <c r="B76" s="63" t="s">
        <v>63</v>
      </c>
      <c r="C76" s="63"/>
      <c r="D76" s="63"/>
      <c r="E76" s="63"/>
      <c r="F76" s="53" t="n">
        <v>0.025</v>
      </c>
      <c r="G76" s="52" t="n">
        <f aca="false">G72*F76</f>
        <v>29.3825114</v>
      </c>
      <c r="H76" s="0"/>
      <c r="I76" s="0"/>
      <c r="J76" s="0"/>
      <c r="K76" s="0"/>
      <c r="L76" s="0"/>
    </row>
    <row r="77" customFormat="false" ht="12.75" hidden="false" customHeight="true" outlineLevel="0" collapsed="false">
      <c r="A77" s="62" t="s">
        <v>12</v>
      </c>
      <c r="B77" s="63" t="s">
        <v>64</v>
      </c>
      <c r="C77" s="63"/>
      <c r="D77" s="63"/>
      <c r="E77" s="63"/>
      <c r="F77" s="53" t="n">
        <v>0.03</v>
      </c>
      <c r="G77" s="52" t="n">
        <f aca="false">G72*F77</f>
        <v>35.25901368</v>
      </c>
      <c r="H77" s="0"/>
      <c r="I77" s="0"/>
      <c r="J77" s="0"/>
      <c r="K77" s="0"/>
      <c r="L77" s="0"/>
    </row>
    <row r="78" customFormat="false" ht="12.75" hidden="false" customHeight="true" outlineLevel="0" collapsed="false">
      <c r="A78" s="62" t="s">
        <v>15</v>
      </c>
      <c r="B78" s="63" t="s">
        <v>65</v>
      </c>
      <c r="C78" s="63"/>
      <c r="D78" s="63"/>
      <c r="E78" s="63"/>
      <c r="F78" s="53" t="n">
        <v>0.015</v>
      </c>
      <c r="G78" s="52" t="n">
        <f aca="false">G72*F78</f>
        <v>17.62950684</v>
      </c>
      <c r="H78" s="0"/>
      <c r="I78" s="0"/>
      <c r="J78" s="0"/>
      <c r="K78" s="0"/>
      <c r="L78" s="0"/>
    </row>
    <row r="79" customFormat="false" ht="12.75" hidden="false" customHeight="true" outlineLevel="0" collapsed="false">
      <c r="A79" s="62" t="s">
        <v>66</v>
      </c>
      <c r="B79" s="63" t="s">
        <v>67</v>
      </c>
      <c r="C79" s="63"/>
      <c r="D79" s="63"/>
      <c r="E79" s="63"/>
      <c r="F79" s="53" t="n">
        <v>0.01</v>
      </c>
      <c r="G79" s="52" t="n">
        <f aca="false">G72*F79</f>
        <v>11.75300456</v>
      </c>
      <c r="H79" s="0"/>
      <c r="I79" s="0"/>
      <c r="J79" s="0"/>
      <c r="K79" s="0"/>
      <c r="L79" s="0"/>
    </row>
    <row r="80" customFormat="false" ht="12.75" hidden="false" customHeight="true" outlineLevel="0" collapsed="false">
      <c r="A80" s="62" t="s">
        <v>68</v>
      </c>
      <c r="B80" s="63" t="s">
        <v>69</v>
      </c>
      <c r="C80" s="63"/>
      <c r="D80" s="63"/>
      <c r="E80" s="63"/>
      <c r="F80" s="53" t="n">
        <v>0.006</v>
      </c>
      <c r="G80" s="52" t="n">
        <f aca="false">G72*F80</f>
        <v>7.051802736</v>
      </c>
      <c r="H80" s="0"/>
      <c r="I80" s="0"/>
      <c r="J80" s="0"/>
      <c r="K80" s="0"/>
      <c r="L80" s="0"/>
    </row>
    <row r="81" customFormat="false" ht="12.75" hidden="false" customHeight="true" outlineLevel="0" collapsed="false">
      <c r="A81" s="62" t="s">
        <v>70</v>
      </c>
      <c r="B81" s="30" t="s">
        <v>71</v>
      </c>
      <c r="C81" s="30"/>
      <c r="D81" s="30"/>
      <c r="E81" s="30"/>
      <c r="F81" s="53" t="n">
        <v>0.002</v>
      </c>
      <c r="G81" s="52" t="n">
        <f aca="false">G72*F81</f>
        <v>2.350600912</v>
      </c>
      <c r="H81" s="0"/>
      <c r="I81" s="0"/>
      <c r="J81" s="0"/>
      <c r="K81" s="0"/>
      <c r="L81" s="0"/>
    </row>
    <row r="82" customFormat="false" ht="12.75" hidden="false" customHeight="true" outlineLevel="0" collapsed="false">
      <c r="A82" s="62" t="s">
        <v>72</v>
      </c>
      <c r="B82" s="30" t="s">
        <v>73</v>
      </c>
      <c r="C82" s="30"/>
      <c r="D82" s="30"/>
      <c r="E82" s="30"/>
      <c r="F82" s="53" t="n">
        <v>0.08</v>
      </c>
      <c r="G82" s="52" t="n">
        <f aca="false">G72*F82</f>
        <v>94.02403648</v>
      </c>
      <c r="H82" s="0"/>
      <c r="I82" s="0"/>
      <c r="J82" s="0"/>
      <c r="K82" s="0"/>
      <c r="L82" s="0"/>
    </row>
    <row r="83" customFormat="false" ht="12.75" hidden="false" customHeight="true" outlineLevel="0" collapsed="false">
      <c r="A83" s="64"/>
      <c r="B83" s="65" t="s">
        <v>74</v>
      </c>
      <c r="C83" s="65"/>
      <c r="D83" s="65"/>
      <c r="E83" s="65"/>
      <c r="F83" s="66" t="n">
        <f aca="false">F75+F76+F77+F78+F79+F80+F81+F82</f>
        <v>0.368</v>
      </c>
      <c r="G83" s="67" t="n">
        <f aca="false">SUM(G75:G82)</f>
        <v>432.510567808</v>
      </c>
      <c r="H83" s="0"/>
      <c r="I83" s="0"/>
      <c r="J83" s="0"/>
      <c r="K83" s="0"/>
      <c r="L83" s="0"/>
    </row>
    <row r="84" customFormat="false" ht="12.75" hidden="false" customHeight="true" outlineLevel="0" collapsed="false">
      <c r="A84" s="46" t="s">
        <v>75</v>
      </c>
      <c r="B84" s="46"/>
      <c r="C84" s="46"/>
      <c r="D84" s="46"/>
      <c r="E84" s="46"/>
      <c r="F84" s="46"/>
      <c r="G84" s="46"/>
      <c r="H84" s="0"/>
      <c r="I84" s="0"/>
      <c r="J84" s="0"/>
      <c r="K84" s="0"/>
      <c r="L84" s="0"/>
    </row>
    <row r="85" customFormat="false" ht="12.75" hidden="false" customHeight="true" outlineLevel="0" collapsed="false">
      <c r="A85" s="46"/>
      <c r="B85" s="46"/>
      <c r="C85" s="46"/>
      <c r="D85" s="46"/>
      <c r="E85" s="46"/>
      <c r="F85" s="46"/>
      <c r="G85" s="46"/>
      <c r="H85" s="0"/>
      <c r="I85" s="0"/>
      <c r="J85" s="0"/>
      <c r="K85" s="0"/>
      <c r="L85" s="0"/>
    </row>
    <row r="86" customFormat="false" ht="12.75" hidden="false" customHeight="true" outlineLevel="0" collapsed="false">
      <c r="A86" s="46" t="s">
        <v>76</v>
      </c>
      <c r="B86" s="46"/>
      <c r="C86" s="46"/>
      <c r="D86" s="46"/>
      <c r="E86" s="46"/>
      <c r="F86" s="46"/>
      <c r="G86" s="46"/>
      <c r="H86" s="0"/>
      <c r="I86" s="0"/>
      <c r="J86" s="0"/>
      <c r="K86" s="0"/>
      <c r="L86" s="0"/>
    </row>
    <row r="87" customFormat="false" ht="12.75" hidden="false" customHeight="true" outlineLevel="0" collapsed="false">
      <c r="A87" s="46"/>
      <c r="B87" s="46"/>
      <c r="C87" s="46"/>
      <c r="D87" s="46"/>
      <c r="E87" s="46"/>
      <c r="F87" s="46"/>
      <c r="G87" s="46"/>
      <c r="H87" s="0"/>
      <c r="I87" s="0"/>
      <c r="J87" s="0"/>
      <c r="K87" s="0"/>
      <c r="L87" s="0"/>
    </row>
    <row r="88" customFormat="false" ht="12.75" hidden="false" customHeight="true" outlineLevel="0" collapsed="false">
      <c r="A88" s="46" t="s">
        <v>77</v>
      </c>
      <c r="B88" s="46"/>
      <c r="C88" s="46"/>
      <c r="D88" s="46"/>
      <c r="E88" s="46"/>
      <c r="F88" s="46"/>
      <c r="G88" s="46"/>
      <c r="H88" s="0"/>
      <c r="I88" s="0"/>
      <c r="J88" s="0"/>
      <c r="K88" s="0"/>
      <c r="L88" s="0"/>
    </row>
    <row r="89" customFormat="false" ht="12.75" hidden="false" customHeight="true" outlineLevel="0" collapsed="false">
      <c r="A89" s="24"/>
      <c r="B89" s="68"/>
      <c r="C89" s="68"/>
      <c r="D89" s="68"/>
      <c r="E89" s="68"/>
      <c r="F89" s="68"/>
      <c r="G89" s="68"/>
      <c r="H89" s="0"/>
      <c r="I89" s="0"/>
      <c r="J89" s="0"/>
      <c r="K89" s="0"/>
      <c r="L89" s="0"/>
    </row>
    <row r="90" customFormat="false" ht="12.75" hidden="false" customHeight="true" outlineLevel="0" collapsed="false">
      <c r="A90" s="69" t="s">
        <v>78</v>
      </c>
      <c r="B90" s="69"/>
      <c r="C90" s="69"/>
      <c r="D90" s="69"/>
      <c r="E90" s="69"/>
      <c r="F90" s="69"/>
      <c r="G90" s="69"/>
      <c r="H90" s="0"/>
      <c r="I90" s="0"/>
      <c r="J90" s="0"/>
      <c r="K90" s="0"/>
      <c r="L90" s="0"/>
    </row>
    <row r="91" customFormat="false" ht="12.75" hidden="false" customHeight="true" outlineLevel="0" collapsed="false">
      <c r="A91" s="10"/>
      <c r="B91" s="27"/>
      <c r="C91" s="27"/>
      <c r="D91" s="27"/>
      <c r="E91" s="27"/>
      <c r="F91" s="27"/>
      <c r="G91" s="27"/>
      <c r="H91" s="0"/>
      <c r="I91" s="0"/>
      <c r="J91" s="0"/>
      <c r="K91" s="0"/>
      <c r="L91" s="0"/>
    </row>
    <row r="92" customFormat="false" ht="14.25" hidden="false" customHeight="true" outlineLevel="0" collapsed="false">
      <c r="A92" s="70" t="s">
        <v>79</v>
      </c>
      <c r="B92" s="70" t="s">
        <v>80</v>
      </c>
      <c r="C92" s="70"/>
      <c r="D92" s="70"/>
      <c r="E92" s="70"/>
      <c r="F92" s="70" t="s">
        <v>40</v>
      </c>
      <c r="G92" s="70"/>
      <c r="H92" s="0"/>
      <c r="I92" s="0"/>
      <c r="J92" s="0"/>
      <c r="K92" s="0"/>
      <c r="L92" s="0"/>
    </row>
    <row r="93" customFormat="false" ht="14.25" hidden="false" customHeight="true" outlineLevel="0" collapsed="false">
      <c r="A93" s="41" t="s">
        <v>7</v>
      </c>
      <c r="B93" s="42" t="s">
        <v>81</v>
      </c>
      <c r="C93" s="42"/>
      <c r="D93" s="42"/>
      <c r="E93" s="42"/>
      <c r="F93" s="71" t="n">
        <v>0</v>
      </c>
      <c r="G93" s="71"/>
      <c r="H93" s="0"/>
      <c r="I93" s="0"/>
      <c r="J93" s="0"/>
      <c r="K93" s="0"/>
      <c r="L93" s="0"/>
    </row>
    <row r="94" customFormat="false" ht="14.25" hidden="false" customHeight="true" outlineLevel="0" collapsed="false">
      <c r="A94" s="41" t="s">
        <v>9</v>
      </c>
      <c r="B94" s="42" t="s">
        <v>82</v>
      </c>
      <c r="C94" s="42"/>
      <c r="D94" s="42"/>
      <c r="E94" s="42"/>
      <c r="F94" s="71" t="n">
        <f aca="false">22*7.08</f>
        <v>155.76</v>
      </c>
      <c r="G94" s="71"/>
      <c r="H94" s="72"/>
      <c r="I94" s="0"/>
      <c r="J94" s="0"/>
      <c r="K94" s="0"/>
      <c r="L94" s="0"/>
    </row>
    <row r="95" customFormat="false" ht="14.25" hidden="false" customHeight="true" outlineLevel="0" collapsed="false">
      <c r="A95" s="41" t="s">
        <v>12</v>
      </c>
      <c r="B95" s="42" t="s">
        <v>83</v>
      </c>
      <c r="C95" s="42"/>
      <c r="D95" s="42"/>
      <c r="E95" s="42"/>
      <c r="F95" s="73" t="n">
        <v>40.2</v>
      </c>
      <c r="G95" s="73"/>
      <c r="H95" s="72"/>
      <c r="I95" s="0"/>
      <c r="J95" s="0"/>
      <c r="K95" s="0"/>
      <c r="L95" s="0"/>
    </row>
    <row r="96" customFormat="false" ht="14.25" hidden="false" customHeight="true" outlineLevel="0" collapsed="false">
      <c r="A96" s="41" t="s">
        <v>15</v>
      </c>
      <c r="B96" s="42" t="s">
        <v>84</v>
      </c>
      <c r="C96" s="42"/>
      <c r="D96" s="42"/>
      <c r="E96" s="42"/>
      <c r="F96" s="73" t="n">
        <v>100</v>
      </c>
      <c r="G96" s="73"/>
      <c r="H96" s="74"/>
      <c r="I96" s="0"/>
      <c r="J96" s="0"/>
      <c r="K96" s="0"/>
      <c r="L96" s="0"/>
    </row>
    <row r="97" customFormat="false" ht="14.25" hidden="false" customHeight="true" outlineLevel="0" collapsed="false">
      <c r="A97" s="41" t="s">
        <v>66</v>
      </c>
      <c r="B97" s="42" t="s">
        <v>85</v>
      </c>
      <c r="C97" s="42"/>
      <c r="D97" s="42"/>
      <c r="E97" s="42"/>
      <c r="F97" s="73" t="n">
        <v>10</v>
      </c>
      <c r="G97" s="73"/>
      <c r="H97" s="74" t="s">
        <v>86</v>
      </c>
      <c r="I97" s="0"/>
      <c r="J97" s="0"/>
      <c r="K97" s="0"/>
      <c r="L97" s="0"/>
    </row>
    <row r="98" customFormat="false" ht="14.25" hidden="false" customHeight="true" outlineLevel="0" collapsed="false">
      <c r="A98" s="39" t="s">
        <v>42</v>
      </c>
      <c r="B98" s="39"/>
      <c r="C98" s="39"/>
      <c r="D98" s="39"/>
      <c r="E98" s="39"/>
      <c r="F98" s="45" t="n">
        <f aca="false">F93+F94+F95+F96+F97</f>
        <v>305.96</v>
      </c>
      <c r="G98" s="45"/>
      <c r="H98" s="0"/>
      <c r="I98" s="0"/>
      <c r="J98" s="0"/>
      <c r="K98" s="0"/>
      <c r="L98" s="0"/>
    </row>
    <row r="99" customFormat="false" ht="12.75" hidden="false" customHeight="true" outlineLevel="0" collapsed="false">
      <c r="A99" s="46" t="s">
        <v>87</v>
      </c>
      <c r="B99" s="46"/>
      <c r="C99" s="46"/>
      <c r="D99" s="46"/>
      <c r="E99" s="46"/>
      <c r="F99" s="46"/>
      <c r="G99" s="46"/>
      <c r="H99" s="0"/>
      <c r="I99" s="0"/>
      <c r="J99" s="0"/>
      <c r="K99" s="0"/>
      <c r="L99" s="0"/>
    </row>
    <row r="100" customFormat="false" ht="14.25" hidden="false" customHeight="true" outlineLevel="0" collapsed="false">
      <c r="A100" s="46" t="s">
        <v>88</v>
      </c>
      <c r="B100" s="46"/>
      <c r="C100" s="46"/>
      <c r="D100" s="46"/>
      <c r="E100" s="46"/>
      <c r="F100" s="46"/>
      <c r="G100" s="46"/>
      <c r="H100" s="0"/>
      <c r="I100" s="0"/>
      <c r="J100" s="0"/>
      <c r="K100" s="0"/>
      <c r="L100" s="0"/>
    </row>
    <row r="101" customFormat="false" ht="14.25" hidden="false" customHeight="true" outlineLevel="0" collapsed="false">
      <c r="A101" s="46"/>
      <c r="B101" s="46"/>
      <c r="C101" s="46"/>
      <c r="D101" s="46"/>
      <c r="E101" s="46"/>
      <c r="F101" s="46"/>
      <c r="G101" s="46"/>
      <c r="H101" s="0"/>
      <c r="I101" s="0"/>
      <c r="J101" s="0"/>
      <c r="K101" s="0"/>
      <c r="L101" s="0"/>
    </row>
    <row r="102" customFormat="false" ht="14.25" hidden="false" customHeight="true" outlineLevel="0" collapsed="false">
      <c r="A102" s="75" t="s">
        <v>89</v>
      </c>
      <c r="B102" s="75"/>
      <c r="C102" s="75"/>
      <c r="D102" s="75"/>
      <c r="E102" s="75"/>
      <c r="F102" s="75"/>
      <c r="G102" s="75"/>
      <c r="H102" s="0"/>
      <c r="I102" s="0"/>
      <c r="J102" s="0"/>
      <c r="K102" s="0"/>
      <c r="L102" s="0"/>
    </row>
    <row r="103" customFormat="false" ht="14.25" hidden="false" customHeight="true" outlineLevel="0" collapsed="false">
      <c r="A103" s="75" t="s">
        <v>90</v>
      </c>
      <c r="B103" s="75"/>
      <c r="C103" s="75"/>
      <c r="D103" s="75"/>
      <c r="E103" s="75"/>
      <c r="F103" s="75"/>
      <c r="G103" s="75"/>
      <c r="H103" s="0"/>
      <c r="I103" s="0"/>
      <c r="J103" s="0"/>
      <c r="K103" s="0"/>
      <c r="L103" s="0"/>
    </row>
    <row r="104" customFormat="false" ht="14.25" hidden="false" customHeight="true" outlineLevel="0" collapsed="false">
      <c r="A104" s="24"/>
      <c r="B104" s="24"/>
      <c r="C104" s="24"/>
      <c r="D104" s="24"/>
      <c r="E104" s="24"/>
      <c r="F104" s="24"/>
      <c r="G104" s="24"/>
      <c r="H104" s="0"/>
      <c r="I104" s="0"/>
      <c r="J104" s="0"/>
      <c r="K104" s="0"/>
      <c r="L104" s="0"/>
    </row>
    <row r="105" customFormat="false" ht="14.25" hidden="false" customHeight="true" outlineLevel="0" collapsed="false">
      <c r="A105" s="23" t="s">
        <v>90</v>
      </c>
      <c r="B105" s="23"/>
      <c r="C105" s="23"/>
      <c r="D105" s="23"/>
      <c r="E105" s="23"/>
      <c r="F105" s="23"/>
      <c r="G105" s="23"/>
      <c r="H105" s="0"/>
      <c r="I105" s="0"/>
      <c r="J105" s="0"/>
      <c r="K105" s="0"/>
      <c r="L105" s="0"/>
    </row>
    <row r="106" customFormat="false" ht="14.25" hidden="false" customHeight="true" outlineLevel="0" collapsed="false">
      <c r="A106" s="0"/>
      <c r="B106" s="0"/>
      <c r="C106" s="0"/>
      <c r="D106" s="0"/>
      <c r="E106" s="0"/>
      <c r="F106" s="0"/>
      <c r="G106" s="0"/>
      <c r="H106" s="0"/>
      <c r="I106" s="0"/>
      <c r="J106" s="0"/>
      <c r="K106" s="0"/>
      <c r="L106" s="0"/>
    </row>
    <row r="107" customFormat="false" ht="14.25" hidden="false" customHeight="true" outlineLevel="0" collapsed="false">
      <c r="A107" s="61" t="n">
        <v>2</v>
      </c>
      <c r="B107" s="18" t="s">
        <v>91</v>
      </c>
      <c r="C107" s="18"/>
      <c r="D107" s="18"/>
      <c r="E107" s="18"/>
      <c r="F107" s="61" t="s">
        <v>40</v>
      </c>
      <c r="G107" s="61"/>
      <c r="H107" s="0"/>
      <c r="I107" s="0"/>
      <c r="J107" s="0"/>
      <c r="K107" s="0"/>
      <c r="L107" s="0"/>
    </row>
    <row r="108" customFormat="false" ht="14.85" hidden="false" customHeight="true" outlineLevel="0" collapsed="false">
      <c r="A108" s="62" t="s">
        <v>47</v>
      </c>
      <c r="B108" s="12" t="s">
        <v>92</v>
      </c>
      <c r="C108" s="12"/>
      <c r="D108" s="12"/>
      <c r="E108" s="12"/>
      <c r="F108" s="76" t="n">
        <f aca="false">G62</f>
        <v>199.380456</v>
      </c>
      <c r="G108" s="76"/>
      <c r="H108" s="0"/>
      <c r="I108" s="0"/>
      <c r="J108" s="0"/>
      <c r="K108" s="0"/>
      <c r="L108" s="0"/>
    </row>
    <row r="109" customFormat="false" ht="12.75" hidden="false" customHeight="true" outlineLevel="0" collapsed="false">
      <c r="A109" s="62" t="s">
        <v>58</v>
      </c>
      <c r="B109" s="12" t="s">
        <v>59</v>
      </c>
      <c r="C109" s="12"/>
      <c r="D109" s="12"/>
      <c r="E109" s="12"/>
      <c r="F109" s="76" t="n">
        <f aca="false">G83</f>
        <v>432.510567808</v>
      </c>
      <c r="G109" s="76"/>
      <c r="H109" s="0"/>
      <c r="I109" s="0"/>
      <c r="J109" s="0"/>
      <c r="K109" s="0"/>
      <c r="L109" s="0"/>
    </row>
    <row r="110" customFormat="false" ht="12.75" hidden="false" customHeight="true" outlineLevel="0" collapsed="false">
      <c r="A110" s="62" t="s">
        <v>79</v>
      </c>
      <c r="B110" s="12" t="s">
        <v>93</v>
      </c>
      <c r="C110" s="12"/>
      <c r="D110" s="12"/>
      <c r="E110" s="12"/>
      <c r="F110" s="76" t="n">
        <f aca="false">F98</f>
        <v>305.96</v>
      </c>
      <c r="G110" s="76"/>
      <c r="H110" s="0"/>
      <c r="I110" s="0"/>
      <c r="J110" s="0"/>
      <c r="K110" s="0"/>
      <c r="L110" s="0"/>
    </row>
    <row r="111" customFormat="false" ht="12.75" hidden="false" customHeight="true" outlineLevel="0" collapsed="false">
      <c r="A111" s="18" t="s">
        <v>42</v>
      </c>
      <c r="B111" s="18"/>
      <c r="C111" s="18"/>
      <c r="D111" s="18"/>
      <c r="E111" s="18"/>
      <c r="F111" s="67" t="n">
        <f aca="false">F108+F109+F110</f>
        <v>937.851023808</v>
      </c>
      <c r="G111" s="67"/>
      <c r="H111" s="0"/>
      <c r="I111" s="0"/>
      <c r="J111" s="0"/>
      <c r="K111" s="0"/>
      <c r="L111" s="0"/>
    </row>
    <row r="112" customFormat="false" ht="12.75" hidden="false" customHeight="true" outlineLevel="0" collapsed="false">
      <c r="A112" s="27"/>
      <c r="B112" s="27"/>
      <c r="C112" s="27"/>
      <c r="D112" s="27"/>
      <c r="E112" s="27"/>
      <c r="F112" s="27"/>
      <c r="G112" s="27"/>
      <c r="H112" s="0"/>
      <c r="I112" s="0"/>
      <c r="J112" s="0"/>
      <c r="K112" s="0"/>
      <c r="L112" s="0"/>
    </row>
    <row r="113" customFormat="false" ht="12.75" hidden="false" customHeight="true" outlineLevel="0" collapsed="false">
      <c r="A113" s="47" t="s">
        <v>94</v>
      </c>
      <c r="B113" s="47"/>
      <c r="C113" s="47"/>
      <c r="D113" s="47"/>
      <c r="E113" s="47"/>
      <c r="F113" s="47"/>
      <c r="G113" s="47"/>
      <c r="H113" s="0"/>
      <c r="I113" s="0"/>
      <c r="J113" s="0"/>
      <c r="K113" s="0"/>
      <c r="L113" s="0"/>
    </row>
    <row r="114" customFormat="false" ht="14.25" hidden="false" customHeight="true" outlineLevel="0" collapsed="false">
      <c r="A114" s="0"/>
      <c r="B114" s="27"/>
      <c r="C114" s="27"/>
      <c r="D114" s="27"/>
      <c r="E114" s="27"/>
      <c r="F114" s="27"/>
      <c r="G114" s="27"/>
      <c r="H114" s="0"/>
      <c r="I114" s="0"/>
      <c r="J114" s="0"/>
      <c r="K114" s="0"/>
      <c r="L114" s="0"/>
    </row>
    <row r="115" customFormat="false" ht="14.25" hidden="false" customHeight="true" outlineLevel="0" collapsed="false">
      <c r="A115" s="77" t="n">
        <v>3</v>
      </c>
      <c r="B115" s="77" t="s">
        <v>95</v>
      </c>
      <c r="C115" s="77"/>
      <c r="D115" s="77"/>
      <c r="E115" s="77"/>
      <c r="F115" s="77" t="s">
        <v>49</v>
      </c>
      <c r="G115" s="77" t="s">
        <v>40</v>
      </c>
      <c r="H115" s="0"/>
      <c r="I115" s="0"/>
      <c r="J115" s="0"/>
      <c r="K115" s="0"/>
      <c r="L115" s="0"/>
    </row>
    <row r="116" customFormat="false" ht="14.25" hidden="false" customHeight="true" outlineLevel="0" collapsed="false">
      <c r="A116" s="11" t="s">
        <v>7</v>
      </c>
      <c r="B116" s="12" t="s">
        <v>96</v>
      </c>
      <c r="C116" s="12"/>
      <c r="D116" s="12"/>
      <c r="E116" s="12"/>
      <c r="F116" s="78" t="n">
        <v>0.0042</v>
      </c>
      <c r="G116" s="79" t="n">
        <f aca="false">F48*F116</f>
        <v>4.098864</v>
      </c>
      <c r="H116" s="0"/>
      <c r="I116" s="0"/>
      <c r="J116" s="0"/>
      <c r="K116" s="0"/>
      <c r="L116" s="0"/>
    </row>
    <row r="117" customFormat="false" ht="12.75" hidden="false" customHeight="true" outlineLevel="0" collapsed="false">
      <c r="A117" s="11" t="s">
        <v>9</v>
      </c>
      <c r="B117" s="12" t="s">
        <v>97</v>
      </c>
      <c r="C117" s="12"/>
      <c r="D117" s="12"/>
      <c r="E117" s="12"/>
      <c r="F117" s="78" t="n">
        <v>0.0003</v>
      </c>
      <c r="G117" s="79" t="n">
        <f aca="false">F48*F117</f>
        <v>0.292776</v>
      </c>
      <c r="H117" s="0"/>
      <c r="I117" s="0"/>
      <c r="J117" s="0"/>
      <c r="K117" s="0"/>
      <c r="L117" s="0"/>
    </row>
    <row r="118" customFormat="false" ht="24.05" hidden="false" customHeight="true" outlineLevel="0" collapsed="false">
      <c r="A118" s="11" t="s">
        <v>12</v>
      </c>
      <c r="B118" s="12" t="s">
        <v>98</v>
      </c>
      <c r="C118" s="12"/>
      <c r="D118" s="12"/>
      <c r="E118" s="12"/>
      <c r="F118" s="78" t="n">
        <v>0.05</v>
      </c>
      <c r="G118" s="79" t="n">
        <f aca="false">F48*F118</f>
        <v>48.796</v>
      </c>
      <c r="H118" s="0"/>
      <c r="I118" s="0"/>
      <c r="J118" s="0"/>
      <c r="K118" s="0"/>
      <c r="L118" s="0"/>
    </row>
    <row r="119" customFormat="false" ht="14.25" hidden="false" customHeight="true" outlineLevel="0" collapsed="false">
      <c r="A119" s="11" t="s">
        <v>15</v>
      </c>
      <c r="B119" s="12" t="s">
        <v>99</v>
      </c>
      <c r="C119" s="12"/>
      <c r="D119" s="12"/>
      <c r="E119" s="12"/>
      <c r="F119" s="78" t="n">
        <v>0.0194</v>
      </c>
      <c r="G119" s="79" t="n">
        <f aca="false">F48*F119</f>
        <v>18.932848</v>
      </c>
      <c r="H119" s="0"/>
      <c r="I119" s="0"/>
      <c r="J119" s="0"/>
      <c r="K119" s="0"/>
      <c r="L119" s="0"/>
    </row>
    <row r="120" customFormat="false" ht="12.75" hidden="false" customHeight="true" outlineLevel="0" collapsed="false">
      <c r="A120" s="11" t="s">
        <v>66</v>
      </c>
      <c r="B120" s="12" t="s">
        <v>100</v>
      </c>
      <c r="C120" s="12"/>
      <c r="D120" s="12"/>
      <c r="E120" s="12"/>
      <c r="F120" s="78" t="n">
        <v>0.0072</v>
      </c>
      <c r="G120" s="79" t="n">
        <f aca="false">F48*F120</f>
        <v>7.026624</v>
      </c>
      <c r="H120" s="0"/>
      <c r="I120" s="80"/>
      <c r="J120" s="0"/>
      <c r="K120" s="0"/>
      <c r="L120" s="0"/>
    </row>
    <row r="121" customFormat="false" ht="12.75" hidden="false" customHeight="true" outlineLevel="0" collapsed="false">
      <c r="A121" s="81"/>
      <c r="B121" s="70" t="s">
        <v>101</v>
      </c>
      <c r="C121" s="70"/>
      <c r="D121" s="70"/>
      <c r="E121" s="70"/>
      <c r="F121" s="82" t="n">
        <f aca="false">F116+F117+F118+F119+F120</f>
        <v>0.0811</v>
      </c>
      <c r="G121" s="45" t="n">
        <f aca="false">SUM(G116:G120)</f>
        <v>79.147112</v>
      </c>
      <c r="H121" s="0"/>
      <c r="I121" s="0"/>
      <c r="J121" s="0"/>
      <c r="K121" s="0"/>
      <c r="L121" s="0"/>
    </row>
    <row r="122" customFormat="false" ht="12.75" hidden="false" customHeight="false" outlineLevel="0" collapsed="false">
      <c r="A122" s="83"/>
      <c r="B122" s="83"/>
      <c r="C122" s="83"/>
      <c r="D122" s="83"/>
      <c r="E122" s="83"/>
      <c r="F122" s="83"/>
      <c r="G122" s="83"/>
      <c r="H122" s="0"/>
      <c r="I122" s="0"/>
      <c r="J122" s="0"/>
      <c r="K122" s="0"/>
      <c r="L122" s="0"/>
    </row>
    <row r="123" customFormat="false" ht="12.8" hidden="false" customHeight="false" outlineLevel="0" collapsed="false">
      <c r="A123" s="47" t="s">
        <v>102</v>
      </c>
      <c r="B123" s="47"/>
      <c r="C123" s="47"/>
      <c r="D123" s="47"/>
      <c r="E123" s="47"/>
      <c r="F123" s="47"/>
      <c r="G123" s="47"/>
      <c r="H123" s="0"/>
      <c r="I123" s="0"/>
      <c r="J123" s="0"/>
      <c r="K123" s="0"/>
      <c r="L123" s="0"/>
    </row>
    <row r="124" customFormat="false" ht="35.25" hidden="false" customHeight="true" outlineLevel="0" collapsed="false">
      <c r="A124" s="46" t="s">
        <v>103</v>
      </c>
      <c r="B124" s="46"/>
      <c r="C124" s="46"/>
      <c r="D124" s="46"/>
      <c r="E124" s="46"/>
      <c r="F124" s="46"/>
      <c r="G124" s="46"/>
      <c r="H124" s="0"/>
      <c r="I124" s="0"/>
      <c r="J124" s="0"/>
      <c r="K124" s="0"/>
      <c r="L124" s="0"/>
    </row>
    <row r="125" customFormat="false" ht="12.75" hidden="false" customHeight="true" outlineLevel="0" collapsed="false">
      <c r="A125" s="33" t="s">
        <v>104</v>
      </c>
      <c r="B125" s="33"/>
      <c r="C125" s="33"/>
      <c r="D125" s="33"/>
      <c r="E125" s="33"/>
      <c r="F125" s="33"/>
      <c r="G125" s="33"/>
      <c r="H125" s="0"/>
      <c r="I125" s="0"/>
      <c r="J125" s="0"/>
      <c r="K125" s="0"/>
      <c r="L125" s="0"/>
    </row>
    <row r="126" customFormat="false" ht="12.75" hidden="false" customHeight="true" outlineLevel="0" collapsed="false">
      <c r="A126" s="24"/>
      <c r="B126" s="24"/>
      <c r="C126" s="24"/>
      <c r="D126" s="24"/>
      <c r="E126" s="24"/>
      <c r="F126" s="24"/>
      <c r="G126" s="24"/>
      <c r="H126" s="0"/>
      <c r="I126" s="0"/>
      <c r="J126" s="0"/>
      <c r="K126" s="0"/>
      <c r="L126" s="0"/>
    </row>
    <row r="127" customFormat="false" ht="12.75" hidden="false" customHeight="true" outlineLevel="0" collapsed="false">
      <c r="A127" s="57" t="s">
        <v>105</v>
      </c>
      <c r="B127" s="57"/>
      <c r="C127" s="57"/>
      <c r="D127" s="57"/>
      <c r="E127" s="57"/>
      <c r="F127" s="57"/>
      <c r="G127" s="84" t="n">
        <f aca="false">F48+F111+G121</f>
        <v>1992.918135808</v>
      </c>
      <c r="H127" s="0"/>
      <c r="I127" s="0"/>
      <c r="J127" s="0"/>
      <c r="K127" s="0"/>
      <c r="L127" s="0"/>
    </row>
    <row r="128" customFormat="false" ht="12.75" hidden="false" customHeight="false" outlineLevel="0" collapsed="false">
      <c r="A128" s="83"/>
      <c r="B128" s="83"/>
      <c r="C128" s="83"/>
      <c r="D128" s="83"/>
      <c r="E128" s="83"/>
      <c r="F128" s="83"/>
      <c r="G128" s="83"/>
      <c r="H128" s="0"/>
      <c r="I128" s="0"/>
      <c r="J128" s="0"/>
      <c r="K128" s="0"/>
      <c r="L128" s="0"/>
    </row>
    <row r="129" customFormat="false" ht="12.75" hidden="false" customHeight="false" outlineLevel="0" collapsed="false">
      <c r="A129" s="85" t="s">
        <v>106</v>
      </c>
      <c r="B129" s="85"/>
      <c r="C129" s="85"/>
      <c r="D129" s="85"/>
      <c r="E129" s="85"/>
      <c r="F129" s="85"/>
      <c r="G129" s="85"/>
      <c r="H129" s="0"/>
      <c r="I129" s="0"/>
      <c r="J129" s="0"/>
      <c r="K129" s="0"/>
      <c r="L129" s="0"/>
    </row>
    <row r="130" customFormat="false" ht="12.75" hidden="false" customHeight="true" outlineLevel="0" collapsed="false">
      <c r="A130" s="77" t="s">
        <v>107</v>
      </c>
      <c r="B130" s="77" t="s">
        <v>108</v>
      </c>
      <c r="C130" s="77"/>
      <c r="D130" s="77"/>
      <c r="E130" s="77"/>
      <c r="F130" s="86" t="s">
        <v>49</v>
      </c>
      <c r="G130" s="77" t="s">
        <v>40</v>
      </c>
      <c r="H130" s="0"/>
      <c r="I130" s="0"/>
      <c r="J130" s="0"/>
      <c r="K130" s="0"/>
      <c r="L130" s="0"/>
    </row>
    <row r="131" customFormat="false" ht="12.75" hidden="false" customHeight="true" outlineLevel="0" collapsed="false">
      <c r="A131" s="11" t="s">
        <v>7</v>
      </c>
      <c r="B131" s="12" t="s">
        <v>109</v>
      </c>
      <c r="C131" s="12"/>
      <c r="D131" s="12"/>
      <c r="E131" s="12"/>
      <c r="F131" s="78" t="n">
        <v>0.0833</v>
      </c>
      <c r="G131" s="79" t="n">
        <f aca="false">G127*F131</f>
        <v>166.010080712806</v>
      </c>
    </row>
    <row r="132" customFormat="false" ht="12.75" hidden="false" customHeight="true" outlineLevel="0" collapsed="false">
      <c r="A132" s="41" t="s">
        <v>9</v>
      </c>
      <c r="B132" s="87" t="s">
        <v>110</v>
      </c>
      <c r="C132" s="87"/>
      <c r="D132" s="87"/>
      <c r="E132" s="87"/>
      <c r="F132" s="88" t="n">
        <v>0.0166</v>
      </c>
      <c r="G132" s="89" t="n">
        <f aca="false">G127*F132</f>
        <v>33.0824410544128</v>
      </c>
      <c r="H132" s="0"/>
      <c r="I132" s="0"/>
      <c r="J132" s="0"/>
      <c r="K132" s="0"/>
      <c r="L132" s="0"/>
    </row>
    <row r="133" customFormat="false" ht="14.25" hidden="false" customHeight="true" outlineLevel="0" collapsed="false">
      <c r="A133" s="41" t="s">
        <v>12</v>
      </c>
      <c r="B133" s="87" t="s">
        <v>111</v>
      </c>
      <c r="C133" s="87"/>
      <c r="D133" s="87"/>
      <c r="E133" s="87"/>
      <c r="F133" s="88" t="n">
        <v>0.0002</v>
      </c>
      <c r="G133" s="73" t="n">
        <f aca="false">G127*F133</f>
        <v>0.3985836271616</v>
      </c>
      <c r="H133" s="0"/>
      <c r="I133" s="0"/>
      <c r="J133" s="0"/>
      <c r="K133" s="0"/>
      <c r="L133" s="0"/>
    </row>
    <row r="134" customFormat="false" ht="14.25" hidden="false" customHeight="true" outlineLevel="0" collapsed="false">
      <c r="A134" s="41" t="s">
        <v>15</v>
      </c>
      <c r="B134" s="87" t="s">
        <v>112</v>
      </c>
      <c r="C134" s="87"/>
      <c r="D134" s="87"/>
      <c r="E134" s="87"/>
      <c r="F134" s="88" t="n">
        <v>0.0003</v>
      </c>
      <c r="G134" s="73" t="n">
        <f aca="false">G127*F134</f>
        <v>0.5978754407424</v>
      </c>
      <c r="H134" s="0"/>
      <c r="I134" s="0"/>
      <c r="J134" s="0"/>
      <c r="K134" s="0"/>
      <c r="L134" s="0"/>
    </row>
    <row r="135" customFormat="false" ht="12.75" hidden="false" customHeight="true" outlineLevel="0" collapsed="false">
      <c r="A135" s="41" t="s">
        <v>66</v>
      </c>
      <c r="B135" s="87" t="s">
        <v>113</v>
      </c>
      <c r="C135" s="87"/>
      <c r="D135" s="87"/>
      <c r="E135" s="87"/>
      <c r="F135" s="88" t="n">
        <v>0.0028</v>
      </c>
      <c r="G135" s="73" t="n">
        <f aca="false">G127*F135</f>
        <v>5.5801707802624</v>
      </c>
      <c r="H135" s="0"/>
      <c r="I135" s="0"/>
      <c r="J135" s="0"/>
      <c r="K135" s="0"/>
      <c r="L135" s="0"/>
    </row>
    <row r="136" customFormat="false" ht="12.75" hidden="false" customHeight="true" outlineLevel="0" collapsed="false">
      <c r="A136" s="41" t="s">
        <v>68</v>
      </c>
      <c r="B136" s="87" t="s">
        <v>114</v>
      </c>
      <c r="C136" s="87"/>
      <c r="D136" s="87"/>
      <c r="E136" s="87"/>
      <c r="F136" s="88" t="n">
        <v>0</v>
      </c>
      <c r="G136" s="73" t="n">
        <f aca="false">G127*F136</f>
        <v>0</v>
      </c>
      <c r="H136" s="0"/>
      <c r="I136" s="0"/>
      <c r="J136" s="0"/>
      <c r="K136" s="0"/>
      <c r="L136" s="0"/>
    </row>
    <row r="137" customFormat="false" ht="14.25" hidden="false" customHeight="true" outlineLevel="0" collapsed="false">
      <c r="A137" s="81"/>
      <c r="B137" s="70" t="s">
        <v>101</v>
      </c>
      <c r="C137" s="70"/>
      <c r="D137" s="70"/>
      <c r="E137" s="70"/>
      <c r="F137" s="82" t="n">
        <f aca="false">F131+F132+F133+F134+F135+F136</f>
        <v>0.1032</v>
      </c>
      <c r="G137" s="45" t="n">
        <f aca="false">G131+G132+G133+G134+G135+G136</f>
        <v>205.669151615386</v>
      </c>
      <c r="H137" s="0"/>
      <c r="I137" s="0"/>
      <c r="J137" s="0"/>
      <c r="K137" s="0"/>
      <c r="L137" s="0"/>
    </row>
    <row r="138" customFormat="false" ht="14.25" hidden="false" customHeight="true" outlineLevel="0" collapsed="false">
      <c r="A138" s="0"/>
      <c r="B138" s="0"/>
      <c r="C138" s="0"/>
      <c r="D138" s="0"/>
      <c r="E138" s="0"/>
      <c r="F138" s="0"/>
      <c r="G138" s="0"/>
      <c r="H138" s="0"/>
      <c r="I138" s="0"/>
      <c r="J138" s="0"/>
      <c r="K138" s="0"/>
      <c r="L138" s="0"/>
    </row>
    <row r="139" customFormat="false" ht="14.25" hidden="false" customHeight="true" outlineLevel="0" collapsed="false">
      <c r="A139" s="46" t="s">
        <v>115</v>
      </c>
      <c r="B139" s="46"/>
      <c r="C139" s="46"/>
      <c r="D139" s="46"/>
      <c r="E139" s="46"/>
      <c r="F139" s="46"/>
      <c r="G139" s="46"/>
      <c r="H139" s="0"/>
      <c r="I139" s="0"/>
      <c r="J139" s="0"/>
      <c r="K139" s="0"/>
      <c r="L139" s="0"/>
    </row>
    <row r="140" customFormat="false" ht="14.25" hidden="false" customHeight="true" outlineLevel="0" collapsed="false">
      <c r="A140" s="46"/>
      <c r="B140" s="46"/>
      <c r="C140" s="46"/>
      <c r="D140" s="46"/>
      <c r="E140" s="46"/>
      <c r="F140" s="46"/>
      <c r="G140" s="46"/>
      <c r="H140" s="0"/>
      <c r="I140" s="0"/>
      <c r="J140" s="0"/>
      <c r="K140" s="0"/>
      <c r="L140" s="0"/>
    </row>
    <row r="141" customFormat="false" ht="14.25" hidden="false" customHeight="true" outlineLevel="0" collapsed="false">
      <c r="A141" s="0"/>
      <c r="B141" s="0"/>
      <c r="C141" s="0"/>
      <c r="D141" s="0"/>
      <c r="E141" s="0"/>
      <c r="F141" s="0"/>
      <c r="G141" s="0"/>
      <c r="H141" s="0"/>
      <c r="I141" s="0"/>
      <c r="J141" s="0"/>
      <c r="K141" s="0"/>
      <c r="L141" s="0"/>
    </row>
    <row r="142" customFormat="false" ht="14.25" hidden="false" customHeight="true" outlineLevel="0" collapsed="false">
      <c r="A142" s="85" t="s">
        <v>116</v>
      </c>
      <c r="B142" s="85"/>
      <c r="C142" s="85"/>
      <c r="D142" s="85"/>
      <c r="E142" s="85"/>
      <c r="F142" s="85"/>
      <c r="G142" s="85"/>
      <c r="H142" s="0"/>
      <c r="I142" s="0"/>
      <c r="J142" s="0"/>
      <c r="K142" s="0"/>
      <c r="L142" s="0"/>
    </row>
    <row r="143" customFormat="false" ht="14.25" hidden="false" customHeight="true" outlineLevel="0" collapsed="false">
      <c r="A143" s="83"/>
      <c r="B143" s="83"/>
      <c r="C143" s="83"/>
      <c r="D143" s="83"/>
      <c r="E143" s="83"/>
      <c r="F143" s="83"/>
      <c r="G143" s="83"/>
      <c r="H143" s="0"/>
      <c r="I143" s="0"/>
      <c r="J143" s="0"/>
      <c r="K143" s="0"/>
      <c r="L143" s="0"/>
    </row>
    <row r="144" customFormat="false" ht="14.25" hidden="false" customHeight="true" outlineLevel="0" collapsed="false">
      <c r="A144" s="48" t="s">
        <v>117</v>
      </c>
      <c r="B144" s="48" t="s">
        <v>118</v>
      </c>
      <c r="C144" s="48"/>
      <c r="D144" s="48"/>
      <c r="E144" s="48"/>
      <c r="F144" s="90" t="s">
        <v>49</v>
      </c>
      <c r="G144" s="48" t="s">
        <v>40</v>
      </c>
      <c r="H144" s="0"/>
      <c r="I144" s="0"/>
      <c r="J144" s="0"/>
      <c r="K144" s="0"/>
      <c r="L144" s="0"/>
    </row>
    <row r="145" customFormat="false" ht="14.25" hidden="false" customHeight="true" outlineLevel="0" collapsed="false">
      <c r="A145" s="91" t="s">
        <v>7</v>
      </c>
      <c r="B145" s="50" t="s">
        <v>119</v>
      </c>
      <c r="C145" s="50"/>
      <c r="D145" s="50"/>
      <c r="E145" s="50"/>
      <c r="F145" s="51" t="n">
        <v>0</v>
      </c>
      <c r="G145" s="52" t="n">
        <f aca="false">G127*F145</f>
        <v>0</v>
      </c>
      <c r="H145" s="0"/>
      <c r="I145" s="0"/>
      <c r="J145" s="0"/>
      <c r="K145" s="0"/>
      <c r="L145" s="0"/>
    </row>
    <row r="146" customFormat="false" ht="14.25" hidden="false" customHeight="true" outlineLevel="0" collapsed="false">
      <c r="A146" s="54" t="s">
        <v>52</v>
      </c>
      <c r="B146" s="54"/>
      <c r="C146" s="54"/>
      <c r="D146" s="54"/>
      <c r="E146" s="54"/>
      <c r="F146" s="66" t="n">
        <v>0</v>
      </c>
      <c r="G146" s="67" t="n">
        <f aca="false">G145</f>
        <v>0</v>
      </c>
      <c r="H146" s="0"/>
      <c r="I146" s="0"/>
      <c r="J146" s="0"/>
      <c r="K146" s="0"/>
      <c r="L146" s="0"/>
    </row>
    <row r="147" customFormat="false" ht="14.25" hidden="false" customHeight="true" outlineLevel="0" collapsed="false">
      <c r="A147" s="92"/>
      <c r="B147" s="8"/>
      <c r="C147" s="8"/>
      <c r="D147" s="8"/>
      <c r="E147" s="8"/>
      <c r="F147" s="93"/>
      <c r="G147" s="94"/>
      <c r="H147" s="0"/>
      <c r="I147" s="0"/>
      <c r="J147" s="0"/>
      <c r="K147" s="0"/>
      <c r="L147" s="0"/>
    </row>
    <row r="148" customFormat="false" ht="14.25" hidden="false" customHeight="true" outlineLevel="0" collapsed="false">
      <c r="A148" s="46" t="s">
        <v>120</v>
      </c>
      <c r="B148" s="46"/>
      <c r="C148" s="46"/>
      <c r="D148" s="46"/>
      <c r="E148" s="46"/>
      <c r="F148" s="46"/>
      <c r="G148" s="46"/>
      <c r="H148" s="0"/>
      <c r="I148" s="0"/>
      <c r="J148" s="0"/>
      <c r="K148" s="0"/>
      <c r="L148" s="0"/>
    </row>
    <row r="149" customFormat="false" ht="14.25" hidden="false" customHeight="true" outlineLevel="0" collapsed="false">
      <c r="A149" s="46"/>
      <c r="B149" s="46"/>
      <c r="C149" s="46"/>
      <c r="D149" s="46"/>
      <c r="E149" s="46"/>
      <c r="F149" s="46"/>
      <c r="G149" s="46"/>
      <c r="H149" s="0"/>
      <c r="I149" s="0"/>
      <c r="J149" s="0"/>
      <c r="K149" s="0"/>
      <c r="L149" s="0"/>
    </row>
    <row r="150" customFormat="false" ht="14.25" hidden="false" customHeight="true" outlineLevel="0" collapsed="false">
      <c r="A150" s="92"/>
      <c r="B150" s="8"/>
      <c r="C150" s="8"/>
      <c r="D150" s="8"/>
      <c r="E150" s="8"/>
      <c r="F150" s="93"/>
      <c r="G150" s="94"/>
      <c r="H150" s="0"/>
      <c r="I150" s="0"/>
      <c r="J150" s="0"/>
      <c r="K150" s="0"/>
      <c r="L150" s="0"/>
    </row>
    <row r="151" customFormat="false" ht="14.25" hidden="false" customHeight="true" outlineLevel="0" collapsed="false">
      <c r="A151" s="23" t="s">
        <v>121</v>
      </c>
      <c r="B151" s="23"/>
      <c r="C151" s="23"/>
      <c r="D151" s="23"/>
      <c r="E151" s="23"/>
      <c r="F151" s="23"/>
      <c r="G151" s="23"/>
      <c r="H151" s="0"/>
      <c r="I151" s="0"/>
      <c r="J151" s="0"/>
      <c r="K151" s="0"/>
      <c r="L151" s="0"/>
    </row>
    <row r="152" customFormat="false" ht="14.25" hidden="false" customHeight="true" outlineLevel="0" collapsed="false">
      <c r="A152" s="95"/>
      <c r="B152" s="95"/>
      <c r="C152" s="95"/>
      <c r="D152" s="95"/>
      <c r="E152" s="95"/>
      <c r="F152" s="95"/>
      <c r="G152" s="95"/>
      <c r="H152" s="0"/>
      <c r="I152" s="0"/>
      <c r="J152" s="0"/>
      <c r="K152" s="0"/>
      <c r="L152" s="0"/>
    </row>
    <row r="153" customFormat="false" ht="14.25" hidden="false" customHeight="true" outlineLevel="0" collapsed="false">
      <c r="A153" s="77" t="n">
        <v>4</v>
      </c>
      <c r="B153" s="4" t="s">
        <v>122</v>
      </c>
      <c r="C153" s="4"/>
      <c r="D153" s="4"/>
      <c r="E153" s="4"/>
      <c r="F153" s="39" t="s">
        <v>49</v>
      </c>
      <c r="G153" s="77" t="s">
        <v>40</v>
      </c>
      <c r="H153" s="0"/>
      <c r="I153" s="0"/>
      <c r="J153" s="0"/>
      <c r="K153" s="0"/>
      <c r="L153" s="0"/>
    </row>
    <row r="154" customFormat="false" ht="14.25" hidden="false" customHeight="true" outlineLevel="0" collapsed="false">
      <c r="A154" s="91" t="s">
        <v>107</v>
      </c>
      <c r="B154" s="50" t="s">
        <v>123</v>
      </c>
      <c r="C154" s="50"/>
      <c r="D154" s="50"/>
      <c r="E154" s="50"/>
      <c r="F154" s="51" t="n">
        <v>0.1032</v>
      </c>
      <c r="G154" s="76" t="n">
        <f aca="false">G137</f>
        <v>205.669151615386</v>
      </c>
      <c r="H154" s="0"/>
      <c r="I154" s="0"/>
      <c r="J154" s="0"/>
      <c r="K154" s="0"/>
      <c r="L154" s="0"/>
    </row>
    <row r="155" customFormat="false" ht="14.25" hidden="false" customHeight="true" outlineLevel="0" collapsed="false">
      <c r="A155" s="62" t="s">
        <v>117</v>
      </c>
      <c r="B155" s="50" t="s">
        <v>124</v>
      </c>
      <c r="C155" s="50"/>
      <c r="D155" s="50"/>
      <c r="E155" s="50"/>
      <c r="F155" s="53" t="n">
        <v>0</v>
      </c>
      <c r="G155" s="76" t="n">
        <f aca="false">G146</f>
        <v>0</v>
      </c>
      <c r="H155" s="0"/>
      <c r="I155" s="0"/>
      <c r="J155" s="0"/>
      <c r="K155" s="0"/>
      <c r="L155" s="0"/>
    </row>
    <row r="156" customFormat="false" ht="12.75" hidden="false" customHeight="true" outlineLevel="0" collapsed="false">
      <c r="A156" s="96"/>
      <c r="B156" s="61" t="s">
        <v>101</v>
      </c>
      <c r="C156" s="61"/>
      <c r="D156" s="61"/>
      <c r="E156" s="61"/>
      <c r="F156" s="66" t="n">
        <v>0</v>
      </c>
      <c r="G156" s="67" t="n">
        <f aca="false">G154+G155</f>
        <v>205.669151615386</v>
      </c>
      <c r="H156" s="0"/>
      <c r="I156" s="0"/>
      <c r="J156" s="0"/>
      <c r="K156" s="0"/>
      <c r="L156" s="0"/>
    </row>
    <row r="157" customFormat="false" ht="12.75" hidden="false" customHeight="true" outlineLevel="0" collapsed="false">
      <c r="A157" s="0"/>
      <c r="B157" s="0"/>
      <c r="C157" s="0"/>
      <c r="D157" s="0"/>
      <c r="E157" s="0"/>
      <c r="F157" s="0"/>
      <c r="G157" s="0"/>
      <c r="H157" s="0"/>
      <c r="I157" s="0"/>
      <c r="J157" s="0"/>
      <c r="K157" s="0"/>
      <c r="L157" s="0"/>
    </row>
    <row r="158" customFormat="false" ht="12.75" hidden="false" customHeight="true" outlineLevel="0" collapsed="false">
      <c r="A158" s="47" t="s">
        <v>125</v>
      </c>
      <c r="B158" s="47"/>
      <c r="C158" s="47"/>
      <c r="D158" s="47"/>
      <c r="E158" s="47"/>
      <c r="F158" s="47"/>
      <c r="G158" s="47"/>
      <c r="H158" s="0"/>
      <c r="I158" s="0"/>
      <c r="J158" s="0"/>
      <c r="K158" s="0"/>
      <c r="L158" s="0"/>
    </row>
    <row r="159" customFormat="false" ht="12.75" hidden="false" customHeight="true" outlineLevel="0" collapsed="false">
      <c r="A159" s="0"/>
      <c r="B159" s="0"/>
      <c r="C159" s="0"/>
      <c r="D159" s="0"/>
      <c r="E159" s="0"/>
      <c r="F159" s="0"/>
      <c r="G159" s="0"/>
      <c r="H159" s="0"/>
      <c r="I159" s="0"/>
      <c r="J159" s="0"/>
      <c r="K159" s="0"/>
      <c r="L159" s="0"/>
    </row>
    <row r="160" customFormat="false" ht="12.75" hidden="false" customHeight="true" outlineLevel="0" collapsed="false">
      <c r="A160" s="18" t="n">
        <v>5</v>
      </c>
      <c r="B160" s="18" t="s">
        <v>126</v>
      </c>
      <c r="C160" s="18"/>
      <c r="D160" s="18"/>
      <c r="E160" s="18"/>
      <c r="F160" s="18" t="s">
        <v>40</v>
      </c>
      <c r="G160" s="18"/>
      <c r="H160" s="0"/>
      <c r="I160" s="0"/>
      <c r="J160" s="0"/>
      <c r="K160" s="0"/>
      <c r="L160" s="0"/>
    </row>
    <row r="161" customFormat="false" ht="12.75" hidden="false" customHeight="true" outlineLevel="0" collapsed="false">
      <c r="A161" s="19" t="s">
        <v>7</v>
      </c>
      <c r="B161" s="30" t="s">
        <v>127</v>
      </c>
      <c r="C161" s="30"/>
      <c r="D161" s="30"/>
      <c r="E161" s="30"/>
      <c r="F161" s="97" t="n">
        <v>26.37</v>
      </c>
      <c r="G161" s="97"/>
      <c r="H161" s="0"/>
      <c r="I161" s="0"/>
      <c r="J161" s="0"/>
      <c r="K161" s="0"/>
      <c r="L161" s="0"/>
    </row>
    <row r="162" customFormat="false" ht="12.75" hidden="false" customHeight="true" outlineLevel="0" collapsed="false">
      <c r="A162" s="19" t="s">
        <v>9</v>
      </c>
      <c r="B162" s="30" t="s">
        <v>128</v>
      </c>
      <c r="C162" s="30"/>
      <c r="D162" s="30"/>
      <c r="E162" s="30"/>
      <c r="F162" s="98" t="n">
        <f aca="false">1561.89/8</f>
        <v>195.23625</v>
      </c>
      <c r="G162" s="98"/>
      <c r="H162" s="0"/>
      <c r="I162" s="0"/>
      <c r="J162" s="0"/>
      <c r="K162" s="0"/>
      <c r="L162" s="0"/>
    </row>
    <row r="163" customFormat="false" ht="12.75" hidden="false" customHeight="true" outlineLevel="0" collapsed="false">
      <c r="A163" s="19" t="s">
        <v>12</v>
      </c>
      <c r="B163" s="99" t="s">
        <v>129</v>
      </c>
      <c r="C163" s="99"/>
      <c r="D163" s="99"/>
      <c r="E163" s="99"/>
      <c r="F163" s="97" t="n">
        <v>15.03</v>
      </c>
      <c r="G163" s="97"/>
      <c r="H163" s="0"/>
      <c r="I163" s="0"/>
      <c r="J163" s="0"/>
      <c r="K163" s="0"/>
      <c r="L163" s="0"/>
    </row>
    <row r="164" customFormat="false" ht="12.75" hidden="false" customHeight="true" outlineLevel="0" collapsed="false">
      <c r="A164" s="19" t="s">
        <v>15</v>
      </c>
      <c r="B164" s="99" t="s">
        <v>130</v>
      </c>
      <c r="C164" s="99"/>
      <c r="D164" s="99"/>
      <c r="E164" s="99"/>
      <c r="F164" s="97" t="n">
        <f aca="false">599.79/8</f>
        <v>74.97375</v>
      </c>
      <c r="G164" s="97"/>
      <c r="H164" s="0"/>
      <c r="I164" s="0"/>
      <c r="J164" s="0"/>
      <c r="K164" s="0"/>
      <c r="L164" s="0"/>
    </row>
    <row r="165" customFormat="false" ht="12.75" hidden="false" customHeight="true" outlineLevel="0" collapsed="false">
      <c r="A165" s="100"/>
      <c r="B165" s="18" t="s">
        <v>42</v>
      </c>
      <c r="C165" s="18"/>
      <c r="D165" s="18"/>
      <c r="E165" s="18"/>
      <c r="F165" s="101" t="n">
        <f aca="false">SUM(F161:F164)</f>
        <v>311.61</v>
      </c>
      <c r="G165" s="101"/>
      <c r="H165" s="0"/>
      <c r="I165" s="0"/>
      <c r="J165" s="0"/>
      <c r="K165" s="0"/>
      <c r="L165" s="0"/>
    </row>
    <row r="166" customFormat="false" ht="12.75" hidden="false" customHeight="true" outlineLevel="0" collapsed="false">
      <c r="A166" s="0"/>
      <c r="B166" s="0"/>
      <c r="C166" s="0"/>
      <c r="D166" s="0"/>
      <c r="E166" s="0"/>
      <c r="F166" s="0"/>
      <c r="G166" s="0"/>
      <c r="H166" s="0"/>
      <c r="I166" s="0"/>
      <c r="J166" s="0"/>
      <c r="K166" s="0"/>
      <c r="L166" s="0"/>
    </row>
    <row r="167" customFormat="false" ht="12.75" hidden="false" customHeight="true" outlineLevel="0" collapsed="false">
      <c r="A167" s="33" t="s">
        <v>131</v>
      </c>
      <c r="B167" s="33"/>
      <c r="C167" s="33"/>
      <c r="D167" s="33"/>
      <c r="E167" s="33"/>
      <c r="F167" s="33"/>
      <c r="G167" s="33"/>
      <c r="H167" s="0"/>
      <c r="I167" s="0"/>
      <c r="J167" s="0"/>
      <c r="K167" s="0"/>
      <c r="L167" s="0"/>
    </row>
    <row r="168" customFormat="false" ht="12.75" hidden="false" customHeight="true" outlineLevel="0" collapsed="false">
      <c r="A168" s="102"/>
      <c r="B168" s="0"/>
      <c r="C168" s="0"/>
      <c r="D168" s="0"/>
      <c r="E168" s="0"/>
      <c r="F168" s="0"/>
      <c r="G168" s="0"/>
      <c r="H168" s="0"/>
      <c r="I168" s="0"/>
      <c r="J168" s="0"/>
      <c r="K168" s="0"/>
      <c r="L168" s="0"/>
    </row>
    <row r="169" customFormat="false" ht="12.75" hidden="false" customHeight="true" outlineLevel="0" collapsed="false">
      <c r="A169" s="103" t="s">
        <v>132</v>
      </c>
      <c r="B169" s="103"/>
      <c r="C169" s="103"/>
      <c r="D169" s="103"/>
      <c r="E169" s="103"/>
      <c r="F169" s="103"/>
      <c r="G169" s="103"/>
      <c r="H169" s="0"/>
      <c r="I169" s="0"/>
      <c r="J169" s="0"/>
      <c r="K169" s="0"/>
      <c r="L169" s="0"/>
    </row>
    <row r="170" customFormat="false" ht="12.75" hidden="false" customHeight="true" outlineLevel="0" collapsed="false">
      <c r="A170" s="104"/>
      <c r="B170" s="104"/>
      <c r="C170" s="104"/>
      <c r="D170" s="104"/>
      <c r="E170" s="104"/>
      <c r="F170" s="104"/>
      <c r="G170" s="104"/>
      <c r="H170" s="0"/>
      <c r="I170" s="0"/>
      <c r="J170" s="0"/>
      <c r="K170" s="0"/>
      <c r="L170" s="0"/>
    </row>
    <row r="171" s="106" customFormat="true" ht="12.75" hidden="false" customHeight="true" outlineLevel="0" collapsed="false">
      <c r="A171" s="57" t="s">
        <v>133</v>
      </c>
      <c r="B171" s="57"/>
      <c r="C171" s="57"/>
      <c r="D171" s="57"/>
      <c r="E171" s="57"/>
      <c r="F171" s="57"/>
      <c r="G171" s="105" t="n">
        <f aca="false">F193</f>
        <v>2510.19728742339</v>
      </c>
    </row>
    <row r="172" customFormat="false" ht="12.8" hidden="false" customHeight="false" outlineLevel="0" collapsed="false">
      <c r="A172" s="0"/>
      <c r="B172" s="5"/>
      <c r="C172" s="5"/>
      <c r="D172" s="5"/>
      <c r="E172" s="5"/>
      <c r="F172" s="5"/>
      <c r="G172" s="107" t="n">
        <f aca="false">G171+G174</f>
        <v>2585.50320604609</v>
      </c>
      <c r="H172" s="0"/>
      <c r="I172" s="0"/>
      <c r="J172" s="0"/>
      <c r="K172" s="0"/>
      <c r="L172" s="0"/>
    </row>
    <row r="173" customFormat="false" ht="12.75" hidden="false" customHeight="true" outlineLevel="0" collapsed="false">
      <c r="A173" s="108" t="n">
        <v>6</v>
      </c>
      <c r="B173" s="109" t="s">
        <v>134</v>
      </c>
      <c r="C173" s="109"/>
      <c r="D173" s="109"/>
      <c r="E173" s="109"/>
      <c r="F173" s="109" t="s">
        <v>49</v>
      </c>
      <c r="G173" s="110" t="s">
        <v>40</v>
      </c>
      <c r="H173" s="0"/>
      <c r="I173" s="0"/>
      <c r="J173" s="0"/>
      <c r="K173" s="0"/>
      <c r="L173" s="0"/>
    </row>
    <row r="174" customFormat="false" ht="12.75" hidden="false" customHeight="true" outlineLevel="0" collapsed="false">
      <c r="A174" s="111" t="s">
        <v>7</v>
      </c>
      <c r="B174" s="112" t="s">
        <v>135</v>
      </c>
      <c r="C174" s="112"/>
      <c r="D174" s="112"/>
      <c r="E174" s="112"/>
      <c r="F174" s="113" t="n">
        <v>0.03</v>
      </c>
      <c r="G174" s="114" t="n">
        <f aca="false">G171*F174</f>
        <v>75.3059186227016</v>
      </c>
      <c r="H174" s="40"/>
      <c r="I174" s="0"/>
      <c r="J174" s="0"/>
      <c r="K174" s="0"/>
      <c r="L174" s="0"/>
    </row>
    <row r="175" customFormat="false" ht="12.75" hidden="false" customHeight="true" outlineLevel="0" collapsed="false">
      <c r="A175" s="115" t="s">
        <v>9</v>
      </c>
      <c r="B175" s="12" t="s">
        <v>136</v>
      </c>
      <c r="C175" s="12"/>
      <c r="D175" s="12"/>
      <c r="E175" s="12"/>
      <c r="F175" s="78" t="n">
        <v>0.0679</v>
      </c>
      <c r="G175" s="116" t="n">
        <f aca="false">G172*F175</f>
        <v>175.555667690529</v>
      </c>
      <c r="H175" s="117" t="n">
        <f aca="false">G172+G175</f>
        <v>2761.05887373662</v>
      </c>
      <c r="I175" s="118"/>
      <c r="J175" s="0"/>
      <c r="K175" s="0"/>
      <c r="L175" s="0"/>
    </row>
    <row r="176" customFormat="false" ht="14.25" hidden="false" customHeight="true" outlineLevel="0" collapsed="false">
      <c r="A176" s="115" t="s">
        <v>12</v>
      </c>
      <c r="B176" s="12" t="s">
        <v>137</v>
      </c>
      <c r="C176" s="12"/>
      <c r="D176" s="12"/>
      <c r="E176" s="12"/>
      <c r="F176" s="78"/>
      <c r="G176" s="116"/>
      <c r="H176" s="0"/>
      <c r="I176" s="118"/>
      <c r="J176" s="0"/>
      <c r="K176" s="0"/>
      <c r="L176" s="0"/>
    </row>
    <row r="177" customFormat="false" ht="12.75" hidden="false" customHeight="true" outlineLevel="0" collapsed="false">
      <c r="A177" s="115"/>
      <c r="B177" s="119" t="s">
        <v>138</v>
      </c>
      <c r="C177" s="119"/>
      <c r="D177" s="119"/>
      <c r="E177" s="119"/>
      <c r="F177" s="78" t="n">
        <v>0.076</v>
      </c>
      <c r="G177" s="116" t="n">
        <f aca="false">H175/0.8575*F177</f>
        <v>244.711923503187</v>
      </c>
      <c r="H177" s="40"/>
      <c r="J177" s="0"/>
      <c r="K177" s="0"/>
      <c r="L177" s="0"/>
    </row>
    <row r="178" customFormat="false" ht="14.25" hidden="false" customHeight="true" outlineLevel="0" collapsed="false">
      <c r="A178" s="115"/>
      <c r="B178" s="119" t="s">
        <v>139</v>
      </c>
      <c r="C178" s="119"/>
      <c r="D178" s="119"/>
      <c r="E178" s="119"/>
      <c r="F178" s="78" t="n">
        <v>0.0165</v>
      </c>
      <c r="G178" s="116" t="n">
        <f aca="false">H175/0.8575*F178</f>
        <v>53.128246550034</v>
      </c>
      <c r="J178" s="0"/>
      <c r="K178" s="0"/>
      <c r="L178" s="0"/>
    </row>
    <row r="179" customFormat="false" ht="14.25" hidden="false" customHeight="true" outlineLevel="0" collapsed="false">
      <c r="A179" s="115"/>
      <c r="B179" s="12" t="s">
        <v>140</v>
      </c>
      <c r="C179" s="12"/>
      <c r="D179" s="12"/>
      <c r="E179" s="12"/>
      <c r="F179" s="78" t="n">
        <v>0.05</v>
      </c>
      <c r="G179" s="116" t="n">
        <f aca="false">H175/0.8575*F179</f>
        <v>160.994686515255</v>
      </c>
      <c r="J179" s="0"/>
      <c r="K179" s="0"/>
      <c r="L179" s="0"/>
    </row>
    <row r="180" customFormat="false" ht="14.25" hidden="false" customHeight="true" outlineLevel="0" collapsed="false">
      <c r="A180" s="120"/>
      <c r="B180" s="121" t="s">
        <v>42</v>
      </c>
      <c r="C180" s="121"/>
      <c r="D180" s="121"/>
      <c r="E180" s="121"/>
      <c r="F180" s="122"/>
      <c r="G180" s="123" t="n">
        <f aca="false">G174+G175+G177+G178+G179</f>
        <v>709.696442881707</v>
      </c>
      <c r="J180" s="0"/>
      <c r="K180" s="0"/>
      <c r="L180" s="0"/>
    </row>
    <row r="181" customFormat="false" ht="14.25" hidden="false" customHeight="true" outlineLevel="0" collapsed="false">
      <c r="A181" s="0"/>
      <c r="B181" s="0"/>
      <c r="C181" s="0"/>
      <c r="D181" s="0"/>
      <c r="E181" s="0"/>
      <c r="F181" s="0"/>
      <c r="G181" s="0"/>
      <c r="J181" s="0"/>
      <c r="K181" s="0"/>
      <c r="L181" s="0"/>
    </row>
    <row r="182" customFormat="false" ht="14.25" hidden="false" customHeight="true" outlineLevel="0" collapsed="false">
      <c r="A182" s="28" t="s">
        <v>141</v>
      </c>
      <c r="B182" s="28"/>
      <c r="C182" s="28"/>
      <c r="D182" s="28"/>
      <c r="E182" s="28"/>
      <c r="F182" s="28"/>
      <c r="G182" s="28"/>
      <c r="J182" s="0"/>
      <c r="K182" s="0"/>
      <c r="L182" s="0"/>
    </row>
    <row r="183" customFormat="false" ht="14.25" hidden="false" customHeight="true" outlineLevel="0" collapsed="false">
      <c r="A183" s="28" t="s">
        <v>142</v>
      </c>
      <c r="B183" s="28"/>
      <c r="C183" s="28"/>
      <c r="D183" s="28"/>
      <c r="E183" s="28"/>
      <c r="F183" s="28"/>
      <c r="G183" s="28"/>
      <c r="J183" s="0"/>
      <c r="K183" s="0"/>
      <c r="L183" s="0"/>
    </row>
    <row r="184" customFormat="false" ht="14.25" hidden="false" customHeight="true" outlineLevel="0" collapsed="false">
      <c r="A184" s="28"/>
      <c r="B184" s="5"/>
      <c r="C184" s="5"/>
      <c r="D184" s="5"/>
      <c r="E184" s="5"/>
      <c r="F184" s="5"/>
      <c r="G184" s="5"/>
      <c r="J184" s="0"/>
      <c r="K184" s="0"/>
      <c r="L184" s="0"/>
    </row>
    <row r="185" customFormat="false" ht="14.25" hidden="false" customHeight="true" outlineLevel="0" collapsed="false">
      <c r="A185" s="23" t="s">
        <v>143</v>
      </c>
      <c r="B185" s="23"/>
      <c r="C185" s="23"/>
      <c r="D185" s="23"/>
      <c r="E185" s="23"/>
      <c r="F185" s="23"/>
      <c r="G185" s="23"/>
      <c r="J185" s="0"/>
      <c r="K185" s="0"/>
      <c r="L185" s="0"/>
    </row>
    <row r="186" customFormat="false" ht="14.25" hidden="false" customHeight="true" outlineLevel="0" collapsed="false">
      <c r="A186" s="27"/>
      <c r="B186" s="27"/>
      <c r="C186" s="27"/>
      <c r="D186" s="27"/>
      <c r="E186" s="27"/>
      <c r="F186" s="27"/>
      <c r="G186" s="27"/>
      <c r="J186" s="0"/>
      <c r="K186" s="0"/>
      <c r="L186" s="0"/>
    </row>
    <row r="187" customFormat="false" ht="12.75" hidden="false" customHeight="true" outlineLevel="0" collapsed="false">
      <c r="A187" s="100"/>
      <c r="B187" s="18" t="s">
        <v>144</v>
      </c>
      <c r="C187" s="18"/>
      <c r="D187" s="18"/>
      <c r="E187" s="18"/>
      <c r="F187" s="18" t="s">
        <v>145</v>
      </c>
      <c r="G187" s="18"/>
      <c r="J187" s="0"/>
      <c r="K187" s="0"/>
      <c r="L187" s="0"/>
    </row>
    <row r="188" customFormat="false" ht="14.25" hidden="false" customHeight="true" outlineLevel="0" collapsed="false">
      <c r="A188" s="49" t="s">
        <v>7</v>
      </c>
      <c r="B188" s="30" t="s">
        <v>146</v>
      </c>
      <c r="C188" s="30"/>
      <c r="D188" s="30"/>
      <c r="E188" s="30"/>
      <c r="F188" s="124" t="n">
        <f aca="false">F48</f>
        <v>975.92</v>
      </c>
      <c r="G188" s="124"/>
      <c r="J188" s="0"/>
      <c r="K188" s="0"/>
      <c r="L188" s="0"/>
    </row>
    <row r="189" customFormat="false" ht="14.25" hidden="false" customHeight="true" outlineLevel="0" collapsed="false">
      <c r="A189" s="19" t="s">
        <v>9</v>
      </c>
      <c r="B189" s="30" t="s">
        <v>147</v>
      </c>
      <c r="C189" s="30"/>
      <c r="D189" s="30"/>
      <c r="E189" s="30"/>
      <c r="F189" s="125" t="n">
        <f aca="false">F111</f>
        <v>937.851023808</v>
      </c>
      <c r="G189" s="125"/>
      <c r="J189" s="0"/>
      <c r="K189" s="126"/>
      <c r="L189" s="126"/>
    </row>
    <row r="190" customFormat="false" ht="12.75" hidden="false" customHeight="true" outlineLevel="0" collapsed="false">
      <c r="A190" s="19" t="s">
        <v>12</v>
      </c>
      <c r="B190" s="30" t="s">
        <v>148</v>
      </c>
      <c r="C190" s="30"/>
      <c r="D190" s="30"/>
      <c r="E190" s="30"/>
      <c r="F190" s="125" t="n">
        <f aca="false">G121</f>
        <v>79.147112</v>
      </c>
      <c r="G190" s="125"/>
      <c r="J190" s="0"/>
      <c r="K190" s="0"/>
    </row>
    <row r="191" customFormat="false" ht="14.25" hidden="false" customHeight="true" outlineLevel="0" collapsed="false">
      <c r="A191" s="19" t="s">
        <v>15</v>
      </c>
      <c r="B191" s="30" t="s">
        <v>149</v>
      </c>
      <c r="C191" s="30"/>
      <c r="D191" s="30"/>
      <c r="E191" s="30"/>
      <c r="F191" s="125" t="n">
        <f aca="false">G156</f>
        <v>205.669151615386</v>
      </c>
      <c r="G191" s="125"/>
      <c r="J191" s="0"/>
      <c r="K191" s="0"/>
    </row>
    <row r="192" customFormat="false" ht="14.25" hidden="false" customHeight="true" outlineLevel="0" collapsed="false">
      <c r="A192" s="19" t="s">
        <v>66</v>
      </c>
      <c r="B192" s="30" t="s">
        <v>150</v>
      </c>
      <c r="C192" s="30"/>
      <c r="D192" s="30"/>
      <c r="E192" s="30"/>
      <c r="F192" s="127" t="n">
        <f aca="false">F165</f>
        <v>311.61</v>
      </c>
      <c r="G192" s="127"/>
      <c r="J192" s="128"/>
      <c r="K192" s="0"/>
    </row>
    <row r="193" customFormat="false" ht="14.25" hidden="false" customHeight="true" outlineLevel="0" collapsed="false">
      <c r="A193" s="19" t="s">
        <v>151</v>
      </c>
      <c r="B193" s="19"/>
      <c r="C193" s="19"/>
      <c r="D193" s="19"/>
      <c r="E193" s="19"/>
      <c r="F193" s="125" t="n">
        <f aca="false">F188+F189+F190+F191+F192</f>
        <v>2510.19728742339</v>
      </c>
      <c r="G193" s="125"/>
      <c r="K193" s="0"/>
    </row>
    <row r="194" customFormat="false" ht="14.25" hidden="false" customHeight="true" outlineLevel="0" collapsed="false">
      <c r="A194" s="19" t="s">
        <v>68</v>
      </c>
      <c r="B194" s="30" t="s">
        <v>152</v>
      </c>
      <c r="C194" s="30"/>
      <c r="D194" s="30"/>
      <c r="E194" s="30"/>
      <c r="F194" s="127" t="n">
        <f aca="false">G180</f>
        <v>709.696442881707</v>
      </c>
      <c r="G194" s="127"/>
      <c r="K194" s="0"/>
    </row>
    <row r="195" customFormat="false" ht="14.25" hidden="false" customHeight="true" outlineLevel="0" collapsed="false">
      <c r="A195" s="18" t="s">
        <v>153</v>
      </c>
      <c r="B195" s="18"/>
      <c r="C195" s="18"/>
      <c r="D195" s="18"/>
      <c r="E195" s="18"/>
      <c r="F195" s="101" t="n">
        <f aca="false">F193+F194</f>
        <v>3219.89373030509</v>
      </c>
      <c r="G195" s="101"/>
      <c r="K195" s="0"/>
    </row>
    <row r="196" customFormat="false" ht="14.25" hidden="false" customHeight="true" outlineLevel="0" collapsed="false">
      <c r="A196" s="129"/>
      <c r="B196" s="129"/>
      <c r="C196" s="129"/>
      <c r="D196" s="129"/>
      <c r="E196" s="129"/>
      <c r="F196" s="129"/>
      <c r="G196" s="129"/>
      <c r="K196" s="128"/>
    </row>
    <row r="197" customFormat="false" ht="12.75" hidden="false" customHeight="true" outlineLevel="0" collapsed="false">
      <c r="A197" s="23" t="s">
        <v>154</v>
      </c>
      <c r="B197" s="23"/>
      <c r="C197" s="23"/>
      <c r="D197" s="23"/>
      <c r="E197" s="23"/>
      <c r="F197" s="23"/>
      <c r="G197" s="23"/>
      <c r="K197" s="0"/>
    </row>
    <row r="198" customFormat="false" ht="14.25" hidden="false" customHeight="true" outlineLevel="0" collapsed="false">
      <c r="A198" s="0"/>
      <c r="B198" s="0"/>
      <c r="C198" s="0"/>
      <c r="D198" s="0"/>
      <c r="E198" s="0"/>
      <c r="F198" s="0"/>
      <c r="G198" s="0"/>
      <c r="K198" s="0"/>
    </row>
    <row r="199" customFormat="false" ht="35.25" hidden="false" customHeight="true" outlineLevel="0" collapsed="false">
      <c r="A199" s="18" t="s">
        <v>155</v>
      </c>
      <c r="B199" s="18"/>
      <c r="C199" s="18" t="s">
        <v>156</v>
      </c>
      <c r="D199" s="18" t="s">
        <v>157</v>
      </c>
      <c r="E199" s="18" t="s">
        <v>158</v>
      </c>
      <c r="F199" s="18" t="s">
        <v>159</v>
      </c>
      <c r="G199" s="18" t="s">
        <v>160</v>
      </c>
      <c r="K199" s="0"/>
    </row>
    <row r="200" customFormat="false" ht="23.75" hidden="false" customHeight="false" outlineLevel="0" collapsed="false">
      <c r="A200" s="19" t="s">
        <v>161</v>
      </c>
      <c r="B200" s="30" t="s">
        <v>22</v>
      </c>
      <c r="C200" s="31" t="n">
        <f aca="false">F195</f>
        <v>3219.89373030509</v>
      </c>
      <c r="D200" s="19" t="n">
        <v>7</v>
      </c>
      <c r="E200" s="31" t="n">
        <f aca="false">C200*D200</f>
        <v>22539.2561121356</v>
      </c>
      <c r="F200" s="130" t="n">
        <v>1</v>
      </c>
      <c r="G200" s="125" t="n">
        <f aca="false">E200*F200</f>
        <v>22539.2561121356</v>
      </c>
      <c r="K200" s="128"/>
    </row>
    <row r="201" customFormat="false" ht="14.25" hidden="false" customHeight="true" outlineLevel="0" collapsed="false">
      <c r="A201" s="18" t="s">
        <v>162</v>
      </c>
      <c r="B201" s="18"/>
      <c r="C201" s="18"/>
      <c r="D201" s="18"/>
      <c r="E201" s="18"/>
      <c r="F201" s="18"/>
      <c r="G201" s="101" t="n">
        <f aca="false">G200</f>
        <v>22539.2561121356</v>
      </c>
      <c r="K201" s="128"/>
    </row>
    <row r="202" customFormat="false" ht="12.75" hidden="false" customHeight="false" outlineLevel="0" collapsed="false">
      <c r="A202" s="0"/>
      <c r="B202" s="0"/>
      <c r="C202" s="0"/>
      <c r="D202" s="0"/>
      <c r="E202" s="0"/>
      <c r="F202" s="0"/>
      <c r="G202" s="0"/>
    </row>
    <row r="203" customFormat="false" ht="12.8" hidden="false" customHeight="false" outlineLevel="0" collapsed="false">
      <c r="A203" s="0"/>
      <c r="B203" s="0"/>
      <c r="C203" s="0"/>
      <c r="D203" s="0"/>
      <c r="E203" s="0"/>
      <c r="F203" s="0"/>
      <c r="G203" s="0"/>
    </row>
    <row r="204" customFormat="false" ht="12.8" hidden="false" customHeight="false" outlineLevel="0" collapsed="false">
      <c r="A204" s="0"/>
      <c r="B204" s="0"/>
      <c r="C204" s="0"/>
      <c r="D204" s="0"/>
      <c r="E204" s="0"/>
      <c r="F204" s="0"/>
      <c r="G204" s="0"/>
    </row>
    <row r="205" customFormat="false" ht="14.4" hidden="false" customHeight="false" outlineLevel="0" collapsed="false">
      <c r="A205" s="131" t="s">
        <v>163</v>
      </c>
      <c r="B205" s="131"/>
      <c r="C205" s="131"/>
      <c r="D205" s="131"/>
      <c r="E205" s="131"/>
      <c r="F205" s="131"/>
      <c r="G205" s="131"/>
    </row>
    <row r="206" customFormat="false" ht="14.25" hidden="false" customHeight="true" outlineLevel="0" collapsed="false">
      <c r="A206" s="0"/>
      <c r="B206" s="0"/>
      <c r="C206" s="0"/>
      <c r="D206" s="0"/>
      <c r="E206" s="0"/>
      <c r="F206" s="0"/>
      <c r="G206" s="0"/>
    </row>
    <row r="207" customFormat="false" ht="12.75" hidden="false" customHeight="true" outlineLevel="0" collapsed="false">
      <c r="A207" s="132"/>
      <c r="B207" s="39" t="s">
        <v>164</v>
      </c>
      <c r="C207" s="39"/>
      <c r="D207" s="39"/>
      <c r="E207" s="39"/>
      <c r="F207" s="39" t="s">
        <v>145</v>
      </c>
      <c r="G207" s="39"/>
    </row>
    <row r="208" customFormat="false" ht="12.75" hidden="false" customHeight="true" outlineLevel="0" collapsed="false">
      <c r="A208" s="132"/>
      <c r="B208" s="39" t="s">
        <v>165</v>
      </c>
      <c r="C208" s="39"/>
      <c r="D208" s="39"/>
      <c r="E208" s="39"/>
      <c r="F208" s="39" t="s">
        <v>166</v>
      </c>
      <c r="G208" s="39"/>
    </row>
    <row r="209" customFormat="false" ht="12.75" hidden="false" customHeight="true" outlineLevel="0" collapsed="false">
      <c r="A209" s="11" t="s">
        <v>7</v>
      </c>
      <c r="B209" s="133" t="s">
        <v>167</v>
      </c>
      <c r="C209" s="133"/>
      <c r="D209" s="133"/>
      <c r="E209" s="133"/>
      <c r="F209" s="134" t="n">
        <f aca="false">C200</f>
        <v>3219.89373030509</v>
      </c>
      <c r="G209" s="134"/>
    </row>
    <row r="210" customFormat="false" ht="12.8" hidden="false" customHeight="false" outlineLevel="0" collapsed="false">
      <c r="A210" s="11" t="s">
        <v>9</v>
      </c>
      <c r="B210" s="133" t="s">
        <v>168</v>
      </c>
      <c r="C210" s="133"/>
      <c r="D210" s="133"/>
      <c r="E210" s="133"/>
      <c r="F210" s="134" t="n">
        <f aca="false">G201</f>
        <v>22539.2561121356</v>
      </c>
      <c r="G210" s="134"/>
    </row>
    <row r="211" customFormat="false" ht="24.75" hidden="false" customHeight="true" outlineLevel="0" collapsed="false">
      <c r="A211" s="11" t="s">
        <v>12</v>
      </c>
      <c r="B211" s="12" t="s">
        <v>169</v>
      </c>
      <c r="C211" s="12"/>
      <c r="D211" s="12"/>
      <c r="E211" s="12"/>
      <c r="F211" s="134" t="n">
        <f aca="false">F210*12</f>
        <v>270471.073345628</v>
      </c>
      <c r="G211" s="134"/>
    </row>
    <row r="212" customFormat="false" ht="12.8" hidden="false" customHeight="false" outlineLevel="0" collapsed="false"/>
    <row r="213" customFormat="false" ht="14.25" hidden="false" customHeight="true" outlineLevel="0" collapsed="false">
      <c r="A213" s="36" t="s">
        <v>170</v>
      </c>
      <c r="B213" s="36"/>
      <c r="C213" s="36"/>
      <c r="D213" s="36"/>
      <c r="E213" s="36"/>
      <c r="F213" s="36"/>
      <c r="G213" s="36"/>
    </row>
    <row r="214" customFormat="false" ht="30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2.75" hidden="false" customHeight="true" outlineLevel="0" collapsed="false"/>
    <row r="221" customFormat="false" ht="67.5" hidden="false" customHeight="true" outlineLevel="0" collapsed="false"/>
    <row r="222" customFormat="false" ht="36" hidden="false" customHeight="true" outlineLevel="0" collapsed="false"/>
    <row r="223" customFormat="false" ht="30" hidden="false" customHeight="true" outlineLevel="0" collapsed="false"/>
    <row r="224" customFormat="false" ht="13.5" hidden="false" customHeight="tru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7">
    <mergeCell ref="A1:G2"/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29:G29"/>
    <mergeCell ref="A31:G31"/>
    <mergeCell ref="A33:G33"/>
    <mergeCell ref="A35:G35"/>
    <mergeCell ref="B36:E36"/>
    <mergeCell ref="F36:G36"/>
    <mergeCell ref="B37:E37"/>
    <mergeCell ref="F37:G37"/>
    <mergeCell ref="B38:E38"/>
    <mergeCell ref="F38:G38"/>
    <mergeCell ref="B39:E39"/>
    <mergeCell ref="F39:G39"/>
    <mergeCell ref="A41:G41"/>
    <mergeCell ref="A42:G42"/>
    <mergeCell ref="A43:G43"/>
    <mergeCell ref="A44:G44"/>
    <mergeCell ref="A45:G45"/>
    <mergeCell ref="B46:E46"/>
    <mergeCell ref="F46:G46"/>
    <mergeCell ref="B47:E47"/>
    <mergeCell ref="F47:G47"/>
    <mergeCell ref="A48:E48"/>
    <mergeCell ref="F48:G48"/>
    <mergeCell ref="A50:G51"/>
    <mergeCell ref="A52:G54"/>
    <mergeCell ref="A55:G55"/>
    <mergeCell ref="A57:G57"/>
    <mergeCell ref="A58:G58"/>
    <mergeCell ref="B59:E59"/>
    <mergeCell ref="B60:E60"/>
    <mergeCell ref="B61:E61"/>
    <mergeCell ref="A62:E62"/>
    <mergeCell ref="A63:G65"/>
    <mergeCell ref="A66:G67"/>
    <mergeCell ref="A68:G69"/>
    <mergeCell ref="A70:G71"/>
    <mergeCell ref="A72:F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A84:G85"/>
    <mergeCell ref="A86:G87"/>
    <mergeCell ref="A88:G88"/>
    <mergeCell ref="A90:G90"/>
    <mergeCell ref="B92:E92"/>
    <mergeCell ref="F92:G92"/>
    <mergeCell ref="B93:E93"/>
    <mergeCell ref="F93:G93"/>
    <mergeCell ref="B94:E94"/>
    <mergeCell ref="F94:G94"/>
    <mergeCell ref="B95:E95"/>
    <mergeCell ref="F95:G95"/>
    <mergeCell ref="B96:E96"/>
    <mergeCell ref="F96:G96"/>
    <mergeCell ref="B97:E97"/>
    <mergeCell ref="F97:G97"/>
    <mergeCell ref="A98:E98"/>
    <mergeCell ref="F98:G98"/>
    <mergeCell ref="A99:G99"/>
    <mergeCell ref="A100:G101"/>
    <mergeCell ref="A102:G103"/>
    <mergeCell ref="A105:G105"/>
    <mergeCell ref="B107:E107"/>
    <mergeCell ref="F107:G107"/>
    <mergeCell ref="B108:E108"/>
    <mergeCell ref="F108:G108"/>
    <mergeCell ref="B109:E109"/>
    <mergeCell ref="F109:G109"/>
    <mergeCell ref="B110:E110"/>
    <mergeCell ref="F110:G110"/>
    <mergeCell ref="A111:E111"/>
    <mergeCell ref="F111:G111"/>
    <mergeCell ref="A113:G113"/>
    <mergeCell ref="B115:E115"/>
    <mergeCell ref="B116:E116"/>
    <mergeCell ref="B117:E117"/>
    <mergeCell ref="B118:E118"/>
    <mergeCell ref="B119:E119"/>
    <mergeCell ref="B120:E120"/>
    <mergeCell ref="B121:E121"/>
    <mergeCell ref="A123:G123"/>
    <mergeCell ref="A124:G124"/>
    <mergeCell ref="A125:G125"/>
    <mergeCell ref="A127:F127"/>
    <mergeCell ref="A129:G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A139:G140"/>
    <mergeCell ref="A142:G142"/>
    <mergeCell ref="B144:E144"/>
    <mergeCell ref="B145:E145"/>
    <mergeCell ref="A146:E146"/>
    <mergeCell ref="A148:G149"/>
    <mergeCell ref="A151:G151"/>
    <mergeCell ref="A152:G152"/>
    <mergeCell ref="B153:E153"/>
    <mergeCell ref="B154:E154"/>
    <mergeCell ref="B155:E155"/>
    <mergeCell ref="B156:E156"/>
    <mergeCell ref="A158:G158"/>
    <mergeCell ref="B160:E160"/>
    <mergeCell ref="F160:G160"/>
    <mergeCell ref="B161:E161"/>
    <mergeCell ref="F161:G161"/>
    <mergeCell ref="B162:E162"/>
    <mergeCell ref="F162:G162"/>
    <mergeCell ref="B163:E163"/>
    <mergeCell ref="F163:G163"/>
    <mergeCell ref="B164:E164"/>
    <mergeCell ref="F164:G164"/>
    <mergeCell ref="B165:E165"/>
    <mergeCell ref="F165:G165"/>
    <mergeCell ref="A167:G167"/>
    <mergeCell ref="A169:G169"/>
    <mergeCell ref="A171:F171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A182:G182"/>
    <mergeCell ref="A183:G183"/>
    <mergeCell ref="A185:G185"/>
    <mergeCell ref="B187:E187"/>
    <mergeCell ref="F187:G187"/>
    <mergeCell ref="B188:E188"/>
    <mergeCell ref="F188:G188"/>
    <mergeCell ref="B189:E189"/>
    <mergeCell ref="F189:G189"/>
    <mergeCell ref="B190:E190"/>
    <mergeCell ref="F190:G190"/>
    <mergeCell ref="B191:E191"/>
    <mergeCell ref="F191:G191"/>
    <mergeCell ref="B192:E192"/>
    <mergeCell ref="F192:G192"/>
    <mergeCell ref="A193:E193"/>
    <mergeCell ref="F193:G193"/>
    <mergeCell ref="B194:E194"/>
    <mergeCell ref="F194:G194"/>
    <mergeCell ref="A195:E195"/>
    <mergeCell ref="F195:G195"/>
    <mergeCell ref="A197:G197"/>
    <mergeCell ref="A199:B199"/>
    <mergeCell ref="A201:F201"/>
    <mergeCell ref="A205:G205"/>
    <mergeCell ref="B207:G207"/>
    <mergeCell ref="B208:E208"/>
    <mergeCell ref="F208:G208"/>
    <mergeCell ref="B209:E209"/>
    <mergeCell ref="F209:G209"/>
    <mergeCell ref="B210:E210"/>
    <mergeCell ref="F210:G210"/>
    <mergeCell ref="B211:E211"/>
    <mergeCell ref="F211:G211"/>
    <mergeCell ref="A213:G2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32" activeCellId="0" sqref="G232"/>
    </sheetView>
  </sheetViews>
  <sheetFormatPr defaultRowHeight="12.8" outlineLevelRow="0" outlineLevelCol="0"/>
  <cols>
    <col collapsed="false" customWidth="true" hidden="false" outlineLevel="0" max="1" min="1" style="1" width="11.88"/>
    <col collapsed="false" customWidth="true" hidden="false" outlineLevel="0" max="2" min="2" style="1" width="27.54"/>
    <col collapsed="false" customWidth="true" hidden="false" outlineLevel="0" max="3" min="3" style="1" width="18.63"/>
    <col collapsed="false" customWidth="true" hidden="false" outlineLevel="0" max="4" min="4" style="1" width="15.12"/>
    <col collapsed="false" customWidth="true" hidden="false" outlineLevel="0" max="5" min="5" style="1" width="19.31"/>
    <col collapsed="false" customWidth="true" hidden="false" outlineLevel="0" max="6" min="6" style="1" width="17.82"/>
    <col collapsed="false" customWidth="true" hidden="false" outlineLevel="0" max="7" min="7" style="1" width="14.16"/>
    <col collapsed="false" customWidth="true" hidden="false" outlineLevel="0" max="8" min="8" style="1" width="10.8"/>
    <col collapsed="false" customWidth="true" hidden="false" outlineLevel="0" max="10" min="9" style="1" width="8.37"/>
    <col collapsed="false" customWidth="true" hidden="false" outlineLevel="0" max="11" min="11" style="1" width="8.79"/>
    <col collapsed="false" customWidth="true" hidden="false" outlineLevel="0" max="19" min="12" style="1" width="8.37"/>
    <col collapsed="false" customWidth="true" hidden="false" outlineLevel="0" max="26" min="20" style="1" width="6.61"/>
    <col collapsed="false" customWidth="true" hidden="false" outlineLevel="0" max="1025" min="27" style="1" width="13.63"/>
  </cols>
  <sheetData>
    <row r="1" customFormat="false" ht="12.7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2.8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0"/>
      <c r="I3" s="0"/>
      <c r="J3" s="0"/>
      <c r="K3" s="0"/>
      <c r="L3" s="0"/>
    </row>
    <row r="4" customFormat="false" ht="15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0"/>
      <c r="I4" s="0"/>
      <c r="J4" s="0"/>
      <c r="K4" s="0"/>
      <c r="L4" s="0"/>
    </row>
    <row r="5" customFormat="false" ht="12.75" hidden="false" customHeight="true" outlineLevel="0" collapsed="false">
      <c r="A5" s="5"/>
      <c r="B5" s="5"/>
      <c r="C5" s="5"/>
      <c r="D5" s="5"/>
      <c r="E5" s="5"/>
      <c r="F5" s="5"/>
      <c r="G5" s="5"/>
      <c r="H5" s="0"/>
      <c r="I5" s="0"/>
      <c r="J5" s="0"/>
      <c r="K5" s="0"/>
      <c r="L5" s="0"/>
    </row>
    <row r="6" customFormat="false" ht="14.25" hidden="false" customHeight="true" outlineLevel="0" collapsed="false">
      <c r="A6" s="16" t="s">
        <v>3</v>
      </c>
      <c r="B6" s="16"/>
      <c r="C6" s="16"/>
      <c r="D6" s="16"/>
      <c r="E6" s="16"/>
      <c r="F6" s="16"/>
      <c r="G6" s="16"/>
      <c r="H6" s="0"/>
      <c r="I6" s="0"/>
      <c r="J6" s="0"/>
      <c r="K6" s="0"/>
      <c r="L6" s="0"/>
    </row>
    <row r="7" customFormat="false" ht="14.25" hidden="false" customHeight="true" outlineLevel="0" collapsed="false">
      <c r="A7" s="7" t="s">
        <v>4</v>
      </c>
      <c r="B7" s="7"/>
      <c r="C7" s="7"/>
      <c r="D7" s="7"/>
      <c r="E7" s="7"/>
      <c r="F7" s="7"/>
      <c r="G7" s="7"/>
      <c r="H7" s="0"/>
      <c r="I7" s="0"/>
      <c r="J7" s="0"/>
      <c r="K7" s="0"/>
      <c r="L7" s="0"/>
    </row>
    <row r="8" customFormat="false" ht="12.75" hidden="false" customHeight="true" outlineLevel="0" collapsed="false">
      <c r="A8" s="8"/>
      <c r="B8" s="8"/>
      <c r="C8" s="8"/>
      <c r="D8" s="8"/>
      <c r="E8" s="8"/>
      <c r="F8" s="9"/>
      <c r="G8" s="9"/>
      <c r="H8" s="0"/>
      <c r="I8" s="0"/>
      <c r="J8" s="0"/>
      <c r="K8" s="0"/>
      <c r="L8" s="0"/>
    </row>
    <row r="9" customFormat="false" ht="12.75" hidden="false" customHeight="true" outlineLevel="0" collapsed="false">
      <c r="A9" s="8" t="s">
        <v>5</v>
      </c>
      <c r="B9" s="8"/>
      <c r="C9" s="8"/>
      <c r="D9" s="8"/>
      <c r="E9" s="8"/>
      <c r="F9" s="5"/>
      <c r="G9" s="5"/>
      <c r="H9" s="0"/>
      <c r="I9" s="0"/>
      <c r="J9" s="0"/>
      <c r="K9" s="0"/>
      <c r="L9" s="0"/>
    </row>
    <row r="10" customFormat="false" ht="12.75" hidden="false" customHeight="true" outlineLevel="0" collapsed="false">
      <c r="A10" s="8"/>
      <c r="B10" s="8"/>
      <c r="C10" s="8"/>
      <c r="D10" s="8"/>
      <c r="E10" s="8"/>
      <c r="F10" s="5"/>
      <c r="G10" s="5"/>
      <c r="H10" s="0"/>
      <c r="I10" s="0"/>
      <c r="J10" s="0"/>
      <c r="K10" s="0"/>
      <c r="L10" s="0"/>
    </row>
    <row r="11" customFormat="false" ht="12.8" hidden="false" customHeight="false" outlineLevel="0" collapsed="false">
      <c r="A11" s="4" t="s">
        <v>6</v>
      </c>
      <c r="B11" s="4"/>
      <c r="C11" s="4"/>
      <c r="D11" s="4"/>
      <c r="E11" s="4"/>
      <c r="F11" s="4"/>
      <c r="G11" s="4"/>
      <c r="H11" s="0"/>
      <c r="I11" s="0"/>
      <c r="J11" s="0"/>
      <c r="K11" s="0"/>
      <c r="L11" s="0"/>
    </row>
    <row r="12" customFormat="false" ht="12.8" hidden="false" customHeight="false" outlineLevel="0" collapsed="false">
      <c r="A12" s="10"/>
      <c r="B12" s="10"/>
      <c r="C12" s="10"/>
      <c r="D12" s="10"/>
      <c r="E12" s="10"/>
      <c r="F12" s="10"/>
      <c r="G12" s="10"/>
      <c r="H12" s="0"/>
      <c r="I12" s="0"/>
      <c r="J12" s="0"/>
      <c r="K12" s="0"/>
      <c r="L12" s="0"/>
    </row>
    <row r="13" customFormat="false" ht="14.25" hidden="false" customHeight="true" outlineLevel="0" collapsed="false">
      <c r="A13" s="11" t="s">
        <v>7</v>
      </c>
      <c r="B13" s="12" t="s">
        <v>8</v>
      </c>
      <c r="C13" s="12"/>
      <c r="D13" s="12"/>
      <c r="E13" s="12"/>
      <c r="F13" s="13" t="n">
        <v>43412</v>
      </c>
      <c r="G13" s="13"/>
      <c r="H13" s="0"/>
      <c r="I13" s="0"/>
      <c r="J13" s="0"/>
      <c r="K13" s="0"/>
      <c r="L13" s="0"/>
    </row>
    <row r="14" customFormat="false" ht="12.75" hidden="false" customHeight="true" outlineLevel="0" collapsed="false">
      <c r="A14" s="11" t="s">
        <v>9</v>
      </c>
      <c r="B14" s="12" t="s">
        <v>10</v>
      </c>
      <c r="C14" s="12"/>
      <c r="D14" s="12"/>
      <c r="E14" s="12"/>
      <c r="F14" s="14" t="s">
        <v>11</v>
      </c>
      <c r="G14" s="14"/>
      <c r="H14" s="0"/>
      <c r="I14" s="0"/>
      <c r="J14" s="0"/>
      <c r="K14" s="0"/>
      <c r="L14" s="0"/>
    </row>
    <row r="15" customFormat="false" ht="12.75" hidden="false" customHeight="true" outlineLevel="0" collapsed="false">
      <c r="A15" s="11" t="s">
        <v>12</v>
      </c>
      <c r="B15" s="12" t="s">
        <v>13</v>
      </c>
      <c r="C15" s="12"/>
      <c r="D15" s="12"/>
      <c r="E15" s="12"/>
      <c r="F15" s="15" t="s">
        <v>14</v>
      </c>
      <c r="G15" s="15"/>
      <c r="H15" s="0"/>
      <c r="I15" s="0"/>
      <c r="J15" s="0"/>
      <c r="K15" s="0"/>
      <c r="L15" s="0"/>
    </row>
    <row r="16" customFormat="false" ht="14.25" hidden="false" customHeight="true" outlineLevel="0" collapsed="false">
      <c r="A16" s="11" t="s">
        <v>15</v>
      </c>
      <c r="B16" s="16" t="s">
        <v>16</v>
      </c>
      <c r="C16" s="16"/>
      <c r="D16" s="16"/>
      <c r="E16" s="16"/>
      <c r="F16" s="14" t="n">
        <v>12</v>
      </c>
      <c r="G16" s="14"/>
      <c r="H16" s="0"/>
      <c r="I16" s="0"/>
      <c r="J16" s="0"/>
      <c r="K16" s="0"/>
      <c r="L16" s="0"/>
    </row>
    <row r="17" customFormat="false" ht="12.75" hidden="false" customHeight="true" outlineLevel="0" collapsed="false">
      <c r="A17" s="4" t="s">
        <v>17</v>
      </c>
      <c r="B17" s="4"/>
      <c r="C17" s="4"/>
      <c r="D17" s="4"/>
      <c r="E17" s="4"/>
      <c r="F17" s="4"/>
      <c r="G17" s="4"/>
      <c r="H17" s="0"/>
      <c r="I17" s="0"/>
      <c r="J17" s="0"/>
      <c r="K17" s="0"/>
      <c r="L17" s="0"/>
    </row>
    <row r="18" customFormat="false" ht="12.8" hidden="false" customHeight="false" outlineLevel="0" collapsed="false">
      <c r="A18" s="4"/>
      <c r="B18" s="4"/>
      <c r="C18" s="4"/>
      <c r="D18" s="4"/>
      <c r="E18" s="4"/>
      <c r="F18" s="4"/>
      <c r="G18" s="4"/>
      <c r="H18" s="0"/>
      <c r="I18" s="0"/>
      <c r="J18" s="0"/>
      <c r="K18" s="0"/>
      <c r="L18" s="0"/>
    </row>
    <row r="19" customFormat="false" ht="12.8" hidden="false" customHeight="false" outlineLevel="0" collapsed="false">
      <c r="A19" s="4"/>
      <c r="B19" s="4"/>
      <c r="C19" s="4"/>
      <c r="D19" s="4"/>
      <c r="E19" s="4"/>
      <c r="F19" s="4"/>
      <c r="G19" s="4"/>
      <c r="H19" s="0"/>
      <c r="I19" s="0"/>
      <c r="J19" s="0"/>
      <c r="K19" s="0"/>
      <c r="L19" s="0"/>
    </row>
    <row r="20" customFormat="false" ht="24" hidden="false" customHeight="true" outlineLevel="0" collapsed="false">
      <c r="A20" s="39" t="s">
        <v>18</v>
      </c>
      <c r="B20" s="39" t="s">
        <v>19</v>
      </c>
      <c r="C20" s="39"/>
      <c r="D20" s="39"/>
      <c r="E20" s="39"/>
      <c r="F20" s="39" t="s">
        <v>20</v>
      </c>
      <c r="G20" s="39"/>
      <c r="H20" s="0"/>
      <c r="I20" s="0"/>
      <c r="J20" s="0"/>
      <c r="K20" s="0"/>
      <c r="L20" s="0"/>
    </row>
    <row r="21" customFormat="false" ht="36.05" hidden="false" customHeight="true" outlineLevel="0" collapsed="false">
      <c r="A21" s="11" t="s">
        <v>21</v>
      </c>
      <c r="B21" s="11" t="s">
        <v>22</v>
      </c>
      <c r="C21" s="11"/>
      <c r="D21" s="11"/>
      <c r="E21" s="11"/>
      <c r="F21" s="11" t="s">
        <v>23</v>
      </c>
      <c r="G21" s="11"/>
      <c r="H21" s="0"/>
      <c r="I21" s="0"/>
      <c r="J21" s="0"/>
      <c r="K21" s="0"/>
      <c r="L21" s="0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0"/>
      <c r="I22" s="0"/>
      <c r="J22" s="0"/>
      <c r="K22" s="0"/>
      <c r="L22" s="0"/>
    </row>
    <row r="23" customFormat="false" ht="12.75" hidden="false" customHeight="true" outlineLevel="0" collapsed="false">
      <c r="A23" s="21" t="s">
        <v>24</v>
      </c>
      <c r="B23" s="21"/>
      <c r="C23" s="21"/>
      <c r="D23" s="21"/>
      <c r="E23" s="21"/>
      <c r="F23" s="21"/>
      <c r="G23" s="21"/>
      <c r="H23" s="0"/>
      <c r="I23" s="0"/>
      <c r="J23" s="0"/>
      <c r="K23" s="0"/>
      <c r="L23" s="0"/>
    </row>
    <row r="24" customFormat="false" ht="12.75" hidden="false" customHeight="true" outlineLevel="0" collapsed="false">
      <c r="A24" s="21"/>
      <c r="B24" s="21"/>
      <c r="C24" s="21"/>
      <c r="D24" s="21"/>
      <c r="E24" s="21"/>
      <c r="F24" s="21"/>
      <c r="G24" s="21"/>
      <c r="H24" s="0"/>
      <c r="I24" s="0"/>
      <c r="J24" s="0"/>
      <c r="K24" s="0"/>
      <c r="L24" s="0"/>
    </row>
    <row r="25" customFormat="false" ht="12.75" hidden="false" customHeight="true" outlineLevel="0" collapsed="false">
      <c r="A25" s="22"/>
      <c r="B25" s="22"/>
      <c r="C25" s="22"/>
      <c r="D25" s="22"/>
      <c r="E25" s="22"/>
      <c r="F25" s="22"/>
      <c r="G25" s="22"/>
      <c r="H25" s="0"/>
      <c r="I25" s="0"/>
      <c r="J25" s="0"/>
      <c r="K25" s="0"/>
      <c r="L25" s="0"/>
    </row>
    <row r="26" customFormat="false" ht="12.75" hidden="false" customHeight="true" outlineLevel="0" collapsed="false">
      <c r="A26" s="21" t="s">
        <v>25</v>
      </c>
      <c r="B26" s="21"/>
      <c r="C26" s="21"/>
      <c r="D26" s="21"/>
      <c r="E26" s="21"/>
      <c r="F26" s="21"/>
      <c r="G26" s="21"/>
      <c r="H26" s="0"/>
      <c r="I26" s="0"/>
      <c r="J26" s="0"/>
      <c r="K26" s="0"/>
      <c r="L26" s="0"/>
    </row>
    <row r="27" customFormat="false" ht="12.75" hidden="false" customHeight="true" outlineLevel="0" collapsed="false">
      <c r="A27" s="21"/>
      <c r="B27" s="21"/>
      <c r="C27" s="21"/>
      <c r="D27" s="21"/>
      <c r="E27" s="21"/>
      <c r="F27" s="21"/>
      <c r="G27" s="21"/>
      <c r="H27" s="0"/>
      <c r="I27" s="0"/>
      <c r="J27" s="0"/>
      <c r="K27" s="0"/>
      <c r="L27" s="0"/>
    </row>
    <row r="28" customFormat="false" ht="12.75" hidden="false" customHeight="true" outlineLevel="0" collapsed="false">
      <c r="A28" s="135"/>
      <c r="B28" s="135"/>
      <c r="C28" s="135"/>
      <c r="D28" s="135"/>
      <c r="E28" s="135"/>
      <c r="F28" s="135"/>
      <c r="G28" s="135"/>
      <c r="H28" s="0"/>
      <c r="I28" s="0"/>
      <c r="J28" s="0"/>
      <c r="K28" s="0"/>
      <c r="L28" s="0"/>
    </row>
    <row r="29" customFormat="false" ht="12.75" hidden="false" customHeight="true" outlineLevel="0" collapsed="false">
      <c r="A29" s="135"/>
      <c r="B29" s="135"/>
      <c r="C29" s="135"/>
      <c r="D29" s="135"/>
      <c r="E29" s="135"/>
      <c r="F29" s="135"/>
      <c r="G29" s="135"/>
      <c r="H29" s="0"/>
      <c r="I29" s="0"/>
      <c r="J29" s="0"/>
      <c r="K29" s="0"/>
      <c r="L29" s="0"/>
    </row>
    <row r="30" customFormat="false" ht="12.75" hidden="false" customHeight="true" outlineLevel="0" collapsed="false">
      <c r="A30" s="135"/>
      <c r="B30" s="135"/>
      <c r="C30" s="135"/>
      <c r="D30" s="135"/>
      <c r="E30" s="135"/>
      <c r="F30" s="135"/>
      <c r="G30" s="135"/>
      <c r="H30" s="0"/>
      <c r="I30" s="0"/>
      <c r="J30" s="0"/>
      <c r="K30" s="0"/>
      <c r="L30" s="0"/>
    </row>
    <row r="31" customFormat="false" ht="12.75" hidden="false" customHeight="true" outlineLevel="0" collapsed="false">
      <c r="A31" s="22"/>
      <c r="B31" s="22"/>
      <c r="C31" s="22"/>
      <c r="D31" s="22"/>
      <c r="E31" s="22"/>
      <c r="F31" s="22"/>
      <c r="G31" s="22"/>
      <c r="H31" s="0"/>
      <c r="I31" s="0"/>
      <c r="J31" s="0"/>
      <c r="K31" s="0"/>
      <c r="L31" s="0"/>
    </row>
    <row r="32" customFormat="false" ht="12.75" hidden="false" customHeight="true" outlineLevel="0" collapsed="false">
      <c r="A32" s="23" t="s">
        <v>26</v>
      </c>
      <c r="B32" s="23"/>
      <c r="C32" s="23"/>
      <c r="D32" s="23"/>
      <c r="E32" s="23"/>
      <c r="F32" s="23"/>
      <c r="G32" s="23"/>
      <c r="H32" s="0"/>
      <c r="I32" s="0"/>
      <c r="J32" s="0"/>
      <c r="K32" s="0"/>
      <c r="L32" s="0"/>
    </row>
    <row r="33" customFormat="false" ht="12.75" hidden="false" customHeight="true" outlineLevel="0" collapsed="false">
      <c r="A33" s="24"/>
      <c r="B33" s="22"/>
      <c r="C33" s="25"/>
      <c r="D33" s="22"/>
      <c r="E33" s="22"/>
      <c r="F33" s="22"/>
      <c r="G33" s="22"/>
      <c r="H33" s="0"/>
      <c r="I33" s="0"/>
      <c r="J33" s="0"/>
      <c r="K33" s="0"/>
      <c r="L33" s="0"/>
    </row>
    <row r="34" customFormat="false" ht="12.75" hidden="false" customHeight="true" outlineLevel="0" collapsed="false">
      <c r="A34" s="26" t="s">
        <v>27</v>
      </c>
      <c r="B34" s="26"/>
      <c r="C34" s="26"/>
      <c r="D34" s="26"/>
      <c r="E34" s="26"/>
      <c r="F34" s="26"/>
      <c r="G34" s="26"/>
      <c r="H34" s="0"/>
      <c r="I34" s="0"/>
      <c r="J34" s="0"/>
      <c r="K34" s="0"/>
      <c r="L34" s="0"/>
    </row>
    <row r="35" customFormat="false" ht="12.75" hidden="false" customHeight="true" outlineLevel="0" collapsed="false">
      <c r="A35" s="26"/>
      <c r="B35" s="27"/>
      <c r="C35" s="27"/>
      <c r="D35" s="27"/>
      <c r="E35" s="27"/>
      <c r="F35" s="27"/>
      <c r="G35" s="27"/>
      <c r="H35" s="0"/>
      <c r="I35" s="0"/>
      <c r="J35" s="0"/>
      <c r="K35" s="0"/>
      <c r="L35" s="0"/>
    </row>
    <row r="36" customFormat="false" ht="12.75" hidden="false" customHeight="true" outlineLevel="0" collapsed="false">
      <c r="A36" s="28" t="s">
        <v>28</v>
      </c>
      <c r="B36" s="28"/>
      <c r="C36" s="28"/>
      <c r="D36" s="28"/>
      <c r="E36" s="28"/>
      <c r="F36" s="28"/>
      <c r="G36" s="28"/>
      <c r="H36" s="0"/>
      <c r="I36" s="0"/>
      <c r="J36" s="0"/>
      <c r="K36" s="0"/>
      <c r="L36" s="0"/>
    </row>
    <row r="37" customFormat="false" ht="12.75" hidden="false" customHeight="true" outlineLevel="0" collapsed="false">
      <c r="A37" s="26"/>
      <c r="B37" s="27"/>
      <c r="C37" s="27"/>
      <c r="D37" s="27"/>
      <c r="E37" s="27"/>
      <c r="F37" s="27"/>
      <c r="G37" s="27"/>
      <c r="H37" s="0"/>
      <c r="I37" s="0"/>
      <c r="J37" s="0"/>
      <c r="K37" s="0"/>
      <c r="L37" s="0"/>
    </row>
    <row r="38" customFormat="false" ht="14.25" hidden="false" customHeight="true" outlineLevel="0" collapsed="false">
      <c r="A38" s="136" t="s">
        <v>29</v>
      </c>
      <c r="B38" s="136"/>
      <c r="C38" s="136"/>
      <c r="D38" s="136"/>
      <c r="E38" s="136"/>
      <c r="F38" s="136"/>
      <c r="G38" s="136"/>
      <c r="H38" s="0"/>
      <c r="I38" s="0"/>
      <c r="J38" s="0"/>
      <c r="K38" s="0"/>
      <c r="L38" s="0"/>
    </row>
    <row r="39" customFormat="false" ht="12.75" hidden="false" customHeight="true" outlineLevel="0" collapsed="false">
      <c r="A39" s="11" t="n">
        <v>1</v>
      </c>
      <c r="B39" s="12" t="s">
        <v>30</v>
      </c>
      <c r="C39" s="12"/>
      <c r="D39" s="12"/>
      <c r="E39" s="12"/>
      <c r="F39" s="11" t="s">
        <v>31</v>
      </c>
      <c r="G39" s="11"/>
      <c r="H39" s="0"/>
      <c r="I39" s="0"/>
      <c r="J39" s="0"/>
      <c r="K39" s="0"/>
      <c r="L39" s="0"/>
    </row>
    <row r="40" customFormat="false" ht="14.25" hidden="false" customHeight="true" outlineLevel="0" collapsed="false">
      <c r="A40" s="11" t="n">
        <v>2</v>
      </c>
      <c r="B40" s="12" t="s">
        <v>32</v>
      </c>
      <c r="C40" s="12"/>
      <c r="D40" s="12"/>
      <c r="E40" s="12"/>
      <c r="F40" s="11" t="s">
        <v>33</v>
      </c>
      <c r="G40" s="11"/>
      <c r="H40" s="0"/>
      <c r="I40" s="0"/>
      <c r="J40" s="0"/>
      <c r="K40" s="0"/>
      <c r="L40" s="0"/>
    </row>
    <row r="41" customFormat="false" ht="14.25" hidden="false" customHeight="true" outlineLevel="0" collapsed="false">
      <c r="A41" s="11" t="n">
        <v>3</v>
      </c>
      <c r="B41" s="12" t="s">
        <v>34</v>
      </c>
      <c r="C41" s="12"/>
      <c r="D41" s="12"/>
      <c r="E41" s="12"/>
      <c r="F41" s="137" t="n">
        <v>975.92</v>
      </c>
      <c r="G41" s="137"/>
      <c r="H41" s="0"/>
      <c r="I41" s="0"/>
      <c r="J41" s="0"/>
      <c r="K41" s="0"/>
      <c r="L41" s="0"/>
    </row>
    <row r="42" customFormat="false" ht="14.85" hidden="false" customHeight="true" outlineLevel="0" collapsed="false">
      <c r="A42" s="11" t="n">
        <v>4</v>
      </c>
      <c r="B42" s="12" t="s">
        <v>35</v>
      </c>
      <c r="C42" s="12"/>
      <c r="D42" s="12"/>
      <c r="E42" s="12"/>
      <c r="F42" s="138" t="n">
        <v>43101</v>
      </c>
      <c r="G42" s="138"/>
      <c r="H42" s="0"/>
      <c r="I42" s="0"/>
      <c r="J42" s="0"/>
      <c r="K42" s="0"/>
      <c r="L42" s="0"/>
    </row>
    <row r="43" customFormat="false" ht="14.85" hidden="false" customHeight="true" outlineLevel="0" collapsed="false">
      <c r="A43" s="20"/>
      <c r="B43" s="33"/>
      <c r="C43" s="33"/>
      <c r="D43" s="33"/>
      <c r="E43" s="33"/>
      <c r="F43" s="34"/>
      <c r="G43" s="34"/>
      <c r="H43" s="0"/>
      <c r="I43" s="0"/>
      <c r="J43" s="0"/>
      <c r="K43" s="0"/>
      <c r="L43" s="0"/>
    </row>
    <row r="44" customFormat="false" ht="12.75" hidden="false" customHeight="true" outlineLevel="0" collapsed="false">
      <c r="A44" s="35" t="s">
        <v>36</v>
      </c>
      <c r="B44" s="35"/>
      <c r="C44" s="35"/>
      <c r="D44" s="35"/>
      <c r="E44" s="35"/>
      <c r="F44" s="35"/>
      <c r="G44" s="35"/>
      <c r="H44" s="0"/>
      <c r="I44" s="0"/>
      <c r="J44" s="0"/>
      <c r="K44" s="0"/>
      <c r="L44" s="0"/>
    </row>
    <row r="45" customFormat="false" ht="12.75" hidden="false" customHeight="true" outlineLevel="0" collapsed="false">
      <c r="A45" s="36"/>
      <c r="B45" s="36"/>
      <c r="C45" s="36"/>
      <c r="D45" s="36"/>
      <c r="E45" s="36"/>
      <c r="F45" s="36"/>
      <c r="G45" s="36"/>
      <c r="H45" s="0"/>
      <c r="I45" s="0"/>
      <c r="J45" s="0"/>
      <c r="K45" s="0"/>
      <c r="L45" s="0"/>
    </row>
    <row r="46" customFormat="false" ht="12.75" hidden="false" customHeight="true" outlineLevel="0" collapsed="false">
      <c r="A46" s="37" t="s">
        <v>37</v>
      </c>
      <c r="B46" s="37"/>
      <c r="C46" s="37"/>
      <c r="D46" s="37"/>
      <c r="E46" s="37"/>
      <c r="F46" s="37"/>
      <c r="G46" s="37"/>
      <c r="H46" s="0"/>
      <c r="I46" s="0"/>
      <c r="J46" s="0"/>
      <c r="K46" s="0"/>
      <c r="L46" s="0"/>
    </row>
    <row r="47" customFormat="false" ht="12.75" hidden="false" customHeight="true" outlineLevel="0" collapsed="false">
      <c r="A47" s="20"/>
      <c r="B47" s="20"/>
      <c r="C47" s="20"/>
      <c r="D47" s="20"/>
      <c r="E47" s="20"/>
      <c r="F47" s="20"/>
      <c r="G47" s="20"/>
      <c r="H47" s="0"/>
      <c r="I47" s="117" t="n">
        <v>954</v>
      </c>
      <c r="J47" s="0"/>
      <c r="K47" s="0"/>
      <c r="L47" s="0"/>
    </row>
    <row r="48" customFormat="false" ht="12.75" hidden="false" customHeight="true" outlineLevel="0" collapsed="false">
      <c r="A48" s="139" t="s">
        <v>38</v>
      </c>
      <c r="B48" s="139"/>
      <c r="C48" s="139"/>
      <c r="D48" s="139"/>
      <c r="E48" s="139"/>
      <c r="F48" s="139"/>
      <c r="G48" s="139"/>
      <c r="H48" s="0"/>
      <c r="I48" s="117" t="n">
        <f aca="false">I47*0.4</f>
        <v>381.6</v>
      </c>
      <c r="J48" s="0"/>
      <c r="K48" s="0"/>
      <c r="L48" s="0"/>
    </row>
    <row r="49" customFormat="false" ht="14.25" hidden="false" customHeight="true" outlineLevel="0" collapsed="false">
      <c r="A49" s="18" t="n">
        <v>1</v>
      </c>
      <c r="B49" s="18" t="s">
        <v>39</v>
      </c>
      <c r="C49" s="18"/>
      <c r="D49" s="18"/>
      <c r="E49" s="18"/>
      <c r="F49" s="18" t="s">
        <v>40</v>
      </c>
      <c r="G49" s="18"/>
      <c r="H49" s="0"/>
      <c r="I49" s="0"/>
      <c r="J49" s="0"/>
      <c r="K49" s="0"/>
      <c r="L49" s="0"/>
    </row>
    <row r="50" customFormat="false" ht="14.25" hidden="false" customHeight="true" outlineLevel="0" collapsed="false">
      <c r="A50" s="91" t="s">
        <v>7</v>
      </c>
      <c r="B50" s="63" t="s">
        <v>41</v>
      </c>
      <c r="C50" s="63"/>
      <c r="D50" s="63"/>
      <c r="E50" s="63"/>
      <c r="F50" s="140" t="n">
        <v>975.92</v>
      </c>
      <c r="G50" s="140"/>
      <c r="H50" s="0"/>
      <c r="I50" s="44"/>
      <c r="J50" s="44"/>
      <c r="K50" s="0"/>
      <c r="L50" s="0"/>
    </row>
    <row r="51" customFormat="false" ht="14.25" hidden="false" customHeight="true" outlineLevel="0" collapsed="false">
      <c r="A51" s="62" t="s">
        <v>12</v>
      </c>
      <c r="B51" s="63" t="s">
        <v>171</v>
      </c>
      <c r="C51" s="63"/>
      <c r="D51" s="63"/>
      <c r="E51" s="63"/>
      <c r="F51" s="141" t="n">
        <f aca="false">I48</f>
        <v>381.6</v>
      </c>
      <c r="G51" s="141"/>
      <c r="H51" s="142"/>
      <c r="I51" s="143"/>
      <c r="J51" s="44"/>
      <c r="K51" s="0"/>
      <c r="L51" s="0"/>
    </row>
    <row r="52" customFormat="false" ht="14.25" hidden="false" customHeight="true" outlineLevel="0" collapsed="false">
      <c r="A52" s="108" t="s">
        <v>42</v>
      </c>
      <c r="B52" s="108"/>
      <c r="C52" s="108"/>
      <c r="D52" s="108"/>
      <c r="E52" s="108"/>
      <c r="F52" s="144" t="n">
        <f aca="false">F50+F51</f>
        <v>1357.52</v>
      </c>
      <c r="G52" s="144"/>
      <c r="H52" s="0"/>
      <c r="I52" s="0"/>
      <c r="J52" s="0"/>
      <c r="K52" s="0"/>
      <c r="L52" s="0"/>
    </row>
    <row r="53" customFormat="false" ht="14.25" hidden="false" customHeight="true" outlineLevel="0" collapsed="false">
      <c r="A53" s="0"/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</row>
    <row r="54" customFormat="false" ht="12.75" hidden="false" customHeight="true" outlineLevel="0" collapsed="false">
      <c r="A54" s="46" t="s">
        <v>43</v>
      </c>
      <c r="B54" s="46"/>
      <c r="C54" s="46"/>
      <c r="D54" s="46"/>
      <c r="E54" s="46"/>
      <c r="F54" s="46"/>
      <c r="G54" s="46"/>
      <c r="H54" s="0"/>
      <c r="I54" s="0"/>
      <c r="J54" s="0"/>
      <c r="K54" s="0"/>
      <c r="L54" s="0"/>
    </row>
    <row r="55" customFormat="false" ht="12.8" hidden="false" customHeight="false" outlineLevel="0" collapsed="false">
      <c r="A55" s="46"/>
      <c r="B55" s="46"/>
      <c r="C55" s="46"/>
      <c r="D55" s="46"/>
      <c r="E55" s="46"/>
      <c r="F55" s="46"/>
      <c r="G55" s="46"/>
      <c r="H55" s="0"/>
      <c r="I55" s="145"/>
      <c r="J55" s="0"/>
      <c r="K55" s="0"/>
      <c r="L55" s="0"/>
    </row>
    <row r="56" customFormat="false" ht="14.25" hidden="false" customHeight="true" outlineLevel="0" collapsed="false">
      <c r="A56" s="46" t="s">
        <v>44</v>
      </c>
      <c r="B56" s="46"/>
      <c r="C56" s="46"/>
      <c r="D56" s="46"/>
      <c r="E56" s="46"/>
      <c r="F56" s="46"/>
      <c r="G56" s="46"/>
      <c r="H56" s="0"/>
      <c r="I56" s="0"/>
      <c r="J56" s="0"/>
      <c r="K56" s="0"/>
      <c r="L56" s="0"/>
    </row>
    <row r="57" customFormat="false" ht="14.25" hidden="false" customHeight="true" outlineLevel="0" collapsed="false">
      <c r="A57" s="46"/>
      <c r="B57" s="46"/>
      <c r="C57" s="46"/>
      <c r="D57" s="46"/>
      <c r="E57" s="46"/>
      <c r="F57" s="46"/>
      <c r="G57" s="46"/>
      <c r="H57" s="0"/>
      <c r="I57" s="0"/>
      <c r="J57" s="0"/>
      <c r="K57" s="0"/>
      <c r="L57" s="0"/>
    </row>
    <row r="58" customFormat="false" ht="14.25" hidden="false" customHeight="true" outlineLevel="0" collapsed="false">
      <c r="A58" s="46"/>
      <c r="B58" s="46"/>
      <c r="C58" s="46"/>
      <c r="D58" s="46"/>
      <c r="E58" s="46"/>
      <c r="F58" s="46"/>
      <c r="G58" s="46"/>
      <c r="H58" s="0"/>
      <c r="I58" s="0"/>
      <c r="J58" s="0"/>
      <c r="K58" s="0"/>
      <c r="L58" s="0"/>
    </row>
    <row r="59" customFormat="false" ht="14.25" hidden="false" customHeight="true" outlineLevel="0" collapsed="false">
      <c r="A59" s="33"/>
      <c r="B59" s="33"/>
      <c r="C59" s="33"/>
      <c r="D59" s="33"/>
      <c r="E59" s="33"/>
      <c r="F59" s="33"/>
      <c r="G59" s="33"/>
      <c r="H59" s="0"/>
      <c r="I59" s="0"/>
      <c r="J59" s="0"/>
      <c r="K59" s="0"/>
      <c r="L59" s="0"/>
    </row>
    <row r="60" customFormat="false" ht="12.75" hidden="false" customHeight="true" outlineLevel="0" collapsed="false">
      <c r="A60" s="47" t="s">
        <v>45</v>
      </c>
      <c r="B60" s="47"/>
      <c r="C60" s="47"/>
      <c r="D60" s="47"/>
      <c r="E60" s="47"/>
      <c r="F60" s="47"/>
      <c r="G60" s="47"/>
      <c r="H60" s="0"/>
      <c r="I60" s="0"/>
      <c r="J60" s="0"/>
      <c r="K60" s="0"/>
      <c r="L60" s="0"/>
    </row>
    <row r="61" customFormat="false" ht="12.75" hidden="false" customHeight="true" outlineLevel="0" collapsed="false">
      <c r="A61" s="26"/>
      <c r="B61" s="27"/>
      <c r="C61" s="27"/>
      <c r="D61" s="27"/>
      <c r="E61" s="27"/>
      <c r="F61" s="27"/>
      <c r="G61" s="27"/>
      <c r="H61" s="0"/>
      <c r="I61" s="0"/>
      <c r="J61" s="0"/>
      <c r="K61" s="0"/>
      <c r="L61" s="0"/>
    </row>
    <row r="62" customFormat="false" ht="12.75" hidden="false" customHeight="true" outlineLevel="0" collapsed="false">
      <c r="A62" s="26"/>
      <c r="B62" s="27"/>
      <c r="C62" s="27"/>
      <c r="D62" s="27"/>
      <c r="E62" s="27"/>
      <c r="F62" s="27"/>
      <c r="G62" s="27"/>
      <c r="H62" s="0"/>
      <c r="I62" s="0"/>
      <c r="J62" s="0"/>
      <c r="K62" s="0"/>
      <c r="L62" s="0"/>
    </row>
    <row r="63" customFormat="false" ht="12.75" hidden="false" customHeight="true" outlineLevel="0" collapsed="false">
      <c r="A63" s="24" t="s">
        <v>46</v>
      </c>
      <c r="B63" s="24"/>
      <c r="C63" s="24"/>
      <c r="D63" s="24"/>
      <c r="E63" s="24"/>
      <c r="F63" s="24"/>
      <c r="G63" s="24"/>
      <c r="H63" s="0"/>
      <c r="I63" s="0"/>
      <c r="J63" s="0"/>
      <c r="K63" s="0"/>
      <c r="L63" s="0"/>
    </row>
    <row r="64" customFormat="false" ht="12.75" hidden="false" customHeight="true" outlineLevel="0" collapsed="false">
      <c r="A64" s="10"/>
      <c r="B64" s="10"/>
      <c r="C64" s="10"/>
      <c r="D64" s="10"/>
      <c r="E64" s="10"/>
      <c r="F64" s="10"/>
      <c r="G64" s="10"/>
      <c r="H64" s="0"/>
      <c r="I64" s="0"/>
      <c r="J64" s="0"/>
      <c r="K64" s="0"/>
      <c r="L64" s="0"/>
    </row>
    <row r="65" customFormat="false" ht="12.75" hidden="false" customHeight="true" outlineLevel="0" collapsed="false">
      <c r="A65" s="48" t="s">
        <v>47</v>
      </c>
      <c r="B65" s="48" t="s">
        <v>48</v>
      </c>
      <c r="C65" s="48"/>
      <c r="D65" s="48"/>
      <c r="E65" s="48"/>
      <c r="F65" s="48" t="s">
        <v>49</v>
      </c>
      <c r="G65" s="48" t="s">
        <v>40</v>
      </c>
      <c r="H65" s="0"/>
      <c r="I65" s="0"/>
      <c r="J65" s="0"/>
      <c r="K65" s="0"/>
      <c r="L65" s="0"/>
    </row>
    <row r="66" customFormat="false" ht="12.75" hidden="false" customHeight="true" outlineLevel="0" collapsed="false">
      <c r="A66" s="49" t="s">
        <v>7</v>
      </c>
      <c r="B66" s="50" t="s">
        <v>50</v>
      </c>
      <c r="C66" s="50"/>
      <c r="D66" s="50"/>
      <c r="E66" s="50"/>
      <c r="F66" s="51" t="n">
        <v>0.0833</v>
      </c>
      <c r="G66" s="52" t="n">
        <f aca="false">F52*F66</f>
        <v>113.081416</v>
      </c>
      <c r="H66" s="0"/>
      <c r="I66" s="0"/>
      <c r="J66" s="0"/>
      <c r="K66" s="0"/>
      <c r="L66" s="0"/>
    </row>
    <row r="67" customFormat="false" ht="12.75" hidden="false" customHeight="true" outlineLevel="0" collapsed="false">
      <c r="A67" s="19" t="s">
        <v>9</v>
      </c>
      <c r="B67" s="50" t="s">
        <v>51</v>
      </c>
      <c r="C67" s="50"/>
      <c r="D67" s="50"/>
      <c r="E67" s="50"/>
      <c r="F67" s="53" t="n">
        <v>0.121</v>
      </c>
      <c r="G67" s="52" t="n">
        <f aca="false">F52*F67</f>
        <v>164.25992</v>
      </c>
      <c r="H67" s="0"/>
      <c r="I67" s="0"/>
      <c r="J67" s="0"/>
      <c r="K67" s="0"/>
      <c r="L67" s="0"/>
    </row>
    <row r="68" customFormat="false" ht="12.75" hidden="false" customHeight="true" outlineLevel="0" collapsed="false">
      <c r="A68" s="54" t="s">
        <v>52</v>
      </c>
      <c r="B68" s="54"/>
      <c r="C68" s="54"/>
      <c r="D68" s="54"/>
      <c r="E68" s="54"/>
      <c r="F68" s="55" t="n">
        <f aca="false">F66+F67</f>
        <v>0.2043</v>
      </c>
      <c r="G68" s="56" t="n">
        <f aca="false">G66+G67</f>
        <v>277.341336</v>
      </c>
      <c r="H68" s="0"/>
      <c r="I68" s="0"/>
      <c r="J68" s="0"/>
      <c r="K68" s="0"/>
      <c r="L68" s="0"/>
    </row>
    <row r="69" customFormat="false" ht="12.8" hidden="false" customHeight="false" outlineLevel="0" collapsed="false">
      <c r="A69" s="20"/>
      <c r="B69" s="33"/>
      <c r="C69" s="33"/>
      <c r="D69" s="33"/>
      <c r="E69" s="33"/>
      <c r="F69" s="146"/>
      <c r="G69" s="147"/>
      <c r="H69" s="0"/>
      <c r="I69" s="0"/>
      <c r="J69" s="0"/>
      <c r="K69" s="0"/>
      <c r="L69" s="0"/>
    </row>
    <row r="70" customFormat="false" ht="12.75" hidden="false" customHeight="true" outlineLevel="0" collapsed="false">
      <c r="A70" s="33" t="s">
        <v>53</v>
      </c>
      <c r="B70" s="33"/>
      <c r="C70" s="33"/>
      <c r="D70" s="33"/>
      <c r="E70" s="33"/>
      <c r="F70" s="33"/>
      <c r="G70" s="33"/>
      <c r="H70" s="0"/>
      <c r="I70" s="0"/>
      <c r="J70" s="0"/>
      <c r="K70" s="0"/>
      <c r="L70" s="0"/>
    </row>
    <row r="71" customFormat="false" ht="12.75" hidden="false" customHeight="true" outlineLevel="0" collapsed="false">
      <c r="A71" s="33"/>
      <c r="B71" s="33"/>
      <c r="C71" s="33"/>
      <c r="D71" s="33"/>
      <c r="E71" s="33"/>
      <c r="F71" s="33"/>
      <c r="G71" s="33"/>
      <c r="H71" s="0"/>
      <c r="I71" s="0"/>
      <c r="J71" s="0"/>
      <c r="K71" s="0"/>
      <c r="L71" s="0"/>
    </row>
    <row r="72" customFormat="false" ht="12.8" hidden="false" customHeight="false" outlineLevel="0" collapsed="false">
      <c r="A72" s="33"/>
      <c r="B72" s="33"/>
      <c r="C72" s="33"/>
      <c r="D72" s="33"/>
      <c r="E72" s="33"/>
      <c r="F72" s="33"/>
      <c r="G72" s="33"/>
      <c r="H72" s="0"/>
      <c r="I72" s="0"/>
      <c r="J72" s="0"/>
      <c r="K72" s="0"/>
      <c r="L72" s="0"/>
    </row>
    <row r="73" customFormat="false" ht="12.75" hidden="false" customHeight="true" outlineLevel="0" collapsed="false">
      <c r="A73" s="33" t="s">
        <v>54</v>
      </c>
      <c r="B73" s="33"/>
      <c r="C73" s="33"/>
      <c r="D73" s="33"/>
      <c r="E73" s="33"/>
      <c r="F73" s="33"/>
      <c r="G73" s="33"/>
      <c r="H73" s="0"/>
      <c r="I73" s="0"/>
      <c r="J73" s="0"/>
      <c r="K73" s="0"/>
      <c r="L73" s="0"/>
    </row>
    <row r="74" customFormat="false" ht="12.75" hidden="false" customHeight="true" outlineLevel="0" collapsed="false">
      <c r="A74" s="33"/>
      <c r="B74" s="33"/>
      <c r="C74" s="33"/>
      <c r="D74" s="33"/>
      <c r="E74" s="33"/>
      <c r="F74" s="33"/>
      <c r="G74" s="33"/>
      <c r="H74" s="0"/>
      <c r="I74" s="0"/>
      <c r="J74" s="0"/>
      <c r="K74" s="0"/>
      <c r="L74" s="0"/>
    </row>
    <row r="75" customFormat="false" ht="12.75" hidden="false" customHeight="true" outlineLevel="0" collapsed="false">
      <c r="A75" s="33"/>
      <c r="B75" s="33"/>
      <c r="C75" s="33"/>
      <c r="D75" s="33"/>
      <c r="E75" s="33"/>
      <c r="F75" s="33"/>
      <c r="G75" s="33"/>
      <c r="H75" s="0"/>
      <c r="I75" s="0"/>
      <c r="J75" s="0"/>
      <c r="K75" s="0"/>
      <c r="L75" s="0"/>
    </row>
    <row r="76" customFormat="false" ht="12.75" hidden="false" customHeight="true" outlineLevel="0" collapsed="false">
      <c r="A76" s="46" t="s">
        <v>172</v>
      </c>
      <c r="B76" s="46"/>
      <c r="C76" s="46"/>
      <c r="D76" s="46"/>
      <c r="E76" s="46"/>
      <c r="F76" s="46"/>
      <c r="G76" s="46"/>
      <c r="H76" s="0"/>
      <c r="I76" s="0"/>
      <c r="J76" s="0"/>
      <c r="K76" s="0"/>
      <c r="L76" s="0"/>
    </row>
    <row r="77" customFormat="false" ht="20.6" hidden="false" customHeight="true" outlineLevel="0" collapsed="false">
      <c r="A77" s="46"/>
      <c r="B77" s="46"/>
      <c r="C77" s="46"/>
      <c r="D77" s="46"/>
      <c r="E77" s="46"/>
      <c r="F77" s="46"/>
      <c r="G77" s="46"/>
      <c r="H77" s="0"/>
      <c r="I77" s="0"/>
      <c r="J77" s="0"/>
      <c r="K77" s="0"/>
      <c r="L77" s="0"/>
    </row>
    <row r="78" customFormat="false" ht="12.75" hidden="false" customHeight="true" outlineLevel="0" collapsed="false">
      <c r="A78" s="24" t="s">
        <v>56</v>
      </c>
      <c r="B78" s="24"/>
      <c r="C78" s="24"/>
      <c r="D78" s="24"/>
      <c r="E78" s="24"/>
      <c r="F78" s="24"/>
      <c r="G78" s="24"/>
      <c r="H78" s="0"/>
      <c r="I78" s="0"/>
      <c r="J78" s="0"/>
      <c r="K78" s="0"/>
      <c r="L78" s="0"/>
    </row>
    <row r="79" customFormat="false" ht="12.8" hidden="false" customHeight="false" outlineLevel="0" collapsed="false">
      <c r="A79" s="24"/>
      <c r="B79" s="24"/>
      <c r="C79" s="24"/>
      <c r="D79" s="24"/>
      <c r="E79" s="24"/>
      <c r="F79" s="24"/>
      <c r="G79" s="24"/>
      <c r="H79" s="0"/>
      <c r="I79" s="0"/>
      <c r="J79" s="0"/>
      <c r="K79" s="0"/>
      <c r="L79" s="0"/>
    </row>
    <row r="80" customFormat="false" ht="12.75" hidden="false" customHeight="true" outlineLevel="0" collapsed="false">
      <c r="A80" s="57" t="s">
        <v>57</v>
      </c>
      <c r="B80" s="57"/>
      <c r="C80" s="57"/>
      <c r="D80" s="57"/>
      <c r="E80" s="57"/>
      <c r="F80" s="57"/>
      <c r="G80" s="105" t="n">
        <f aca="false">F52+G68</f>
        <v>1634.861336</v>
      </c>
      <c r="H80" s="117" t="n">
        <f aca="false">975.92+199.38</f>
        <v>1175.3</v>
      </c>
      <c r="I80" s="0"/>
      <c r="J80" s="0"/>
      <c r="K80" s="0"/>
      <c r="L80" s="0"/>
    </row>
    <row r="81" customFormat="false" ht="12.75" hidden="false" customHeight="true" outlineLevel="0" collapsed="false">
      <c r="A81" s="60"/>
      <c r="B81" s="27"/>
      <c r="C81" s="27"/>
      <c r="D81" s="27"/>
      <c r="E81" s="27"/>
      <c r="F81" s="27"/>
      <c r="G81" s="27"/>
      <c r="H81" s="0"/>
      <c r="I81" s="0"/>
      <c r="J81" s="0"/>
      <c r="K81" s="0"/>
      <c r="L81" s="0"/>
    </row>
    <row r="82" customFormat="false" ht="12.75" hidden="false" customHeight="true" outlineLevel="0" collapsed="false">
      <c r="A82" s="70" t="s">
        <v>58</v>
      </c>
      <c r="B82" s="77" t="s">
        <v>59</v>
      </c>
      <c r="C82" s="77"/>
      <c r="D82" s="77"/>
      <c r="E82" s="77"/>
      <c r="F82" s="77" t="s">
        <v>60</v>
      </c>
      <c r="G82" s="77" t="s">
        <v>61</v>
      </c>
      <c r="H82" s="0"/>
      <c r="I82" s="0"/>
      <c r="J82" s="0"/>
      <c r="K82" s="0"/>
      <c r="L82" s="0"/>
    </row>
    <row r="83" customFormat="false" ht="12.75" hidden="false" customHeight="true" outlineLevel="0" collapsed="false">
      <c r="A83" s="41" t="s">
        <v>7</v>
      </c>
      <c r="B83" s="42" t="s">
        <v>62</v>
      </c>
      <c r="C83" s="42"/>
      <c r="D83" s="42"/>
      <c r="E83" s="42"/>
      <c r="F83" s="88" t="n">
        <v>0.2</v>
      </c>
      <c r="G83" s="73" t="n">
        <f aca="false">G80*F83</f>
        <v>326.9722672</v>
      </c>
      <c r="H83" s="0"/>
      <c r="I83" s="0"/>
      <c r="J83" s="0"/>
      <c r="K83" s="0"/>
      <c r="L83" s="0"/>
    </row>
    <row r="84" customFormat="false" ht="12.75" hidden="false" customHeight="true" outlineLevel="0" collapsed="false">
      <c r="A84" s="41" t="s">
        <v>9</v>
      </c>
      <c r="B84" s="42" t="s">
        <v>63</v>
      </c>
      <c r="C84" s="42"/>
      <c r="D84" s="42"/>
      <c r="E84" s="42"/>
      <c r="F84" s="88" t="n">
        <v>0.025</v>
      </c>
      <c r="G84" s="73" t="n">
        <f aca="false">G80*F84</f>
        <v>40.8715334</v>
      </c>
      <c r="H84" s="0"/>
      <c r="I84" s="0"/>
      <c r="J84" s="0"/>
      <c r="K84" s="0"/>
      <c r="L84" s="0"/>
    </row>
    <row r="85" customFormat="false" ht="12.75" hidden="false" customHeight="true" outlineLevel="0" collapsed="false">
      <c r="A85" s="41" t="s">
        <v>12</v>
      </c>
      <c r="B85" s="42" t="s">
        <v>64</v>
      </c>
      <c r="C85" s="42"/>
      <c r="D85" s="42"/>
      <c r="E85" s="42"/>
      <c r="F85" s="88" t="n">
        <v>0.03</v>
      </c>
      <c r="G85" s="73" t="n">
        <f aca="false">G80*F85</f>
        <v>49.04584008</v>
      </c>
      <c r="H85" s="0"/>
      <c r="I85" s="0"/>
      <c r="J85" s="0"/>
      <c r="K85" s="0"/>
      <c r="L85" s="0"/>
    </row>
    <row r="86" customFormat="false" ht="12.75" hidden="false" customHeight="true" outlineLevel="0" collapsed="false">
      <c r="A86" s="41" t="s">
        <v>15</v>
      </c>
      <c r="B86" s="42" t="s">
        <v>65</v>
      </c>
      <c r="C86" s="42"/>
      <c r="D86" s="42"/>
      <c r="E86" s="42"/>
      <c r="F86" s="88" t="n">
        <v>0.015</v>
      </c>
      <c r="G86" s="73" t="n">
        <f aca="false">G80*F86</f>
        <v>24.52292004</v>
      </c>
      <c r="H86" s="0"/>
      <c r="I86" s="0"/>
      <c r="J86" s="0"/>
      <c r="K86" s="0"/>
      <c r="L86" s="0"/>
    </row>
    <row r="87" customFormat="false" ht="12.75" hidden="false" customHeight="true" outlineLevel="0" collapsed="false">
      <c r="A87" s="41" t="s">
        <v>66</v>
      </c>
      <c r="B87" s="42" t="s">
        <v>67</v>
      </c>
      <c r="C87" s="42"/>
      <c r="D87" s="42"/>
      <c r="E87" s="42"/>
      <c r="F87" s="88" t="n">
        <v>0.01</v>
      </c>
      <c r="G87" s="73" t="n">
        <f aca="false">G80*F87</f>
        <v>16.34861336</v>
      </c>
      <c r="H87" s="0"/>
      <c r="I87" s="0"/>
      <c r="J87" s="0"/>
      <c r="K87" s="0"/>
      <c r="L87" s="0"/>
    </row>
    <row r="88" customFormat="false" ht="12.75" hidden="false" customHeight="true" outlineLevel="0" collapsed="false">
      <c r="A88" s="41" t="s">
        <v>68</v>
      </c>
      <c r="B88" s="42" t="s">
        <v>69</v>
      </c>
      <c r="C88" s="42"/>
      <c r="D88" s="42"/>
      <c r="E88" s="42"/>
      <c r="F88" s="88" t="n">
        <v>0.006</v>
      </c>
      <c r="G88" s="73" t="n">
        <f aca="false">G80*F88</f>
        <v>9.809168016</v>
      </c>
      <c r="H88" s="0"/>
      <c r="I88" s="0"/>
      <c r="J88" s="0"/>
      <c r="K88" s="0"/>
      <c r="L88" s="0"/>
    </row>
    <row r="89" customFormat="false" ht="12.75" hidden="false" customHeight="true" outlineLevel="0" collapsed="false">
      <c r="A89" s="41" t="s">
        <v>70</v>
      </c>
      <c r="B89" s="12" t="s">
        <v>71</v>
      </c>
      <c r="C89" s="12"/>
      <c r="D89" s="12"/>
      <c r="E89" s="12"/>
      <c r="F89" s="88" t="n">
        <v>0.002</v>
      </c>
      <c r="G89" s="73" t="n">
        <f aca="false">G80*F89</f>
        <v>3.269722672</v>
      </c>
      <c r="H89" s="0"/>
      <c r="I89" s="0"/>
      <c r="J89" s="0"/>
      <c r="K89" s="0"/>
      <c r="L89" s="0"/>
    </row>
    <row r="90" customFormat="false" ht="12.75" hidden="false" customHeight="true" outlineLevel="0" collapsed="false">
      <c r="A90" s="41" t="s">
        <v>72</v>
      </c>
      <c r="B90" s="12" t="s">
        <v>73</v>
      </c>
      <c r="C90" s="12"/>
      <c r="D90" s="12"/>
      <c r="E90" s="12"/>
      <c r="F90" s="88" t="n">
        <v>0.08</v>
      </c>
      <c r="G90" s="73" t="n">
        <f aca="false">G80*F90</f>
        <v>130.78890688</v>
      </c>
      <c r="H90" s="0"/>
      <c r="I90" s="0"/>
      <c r="J90" s="0"/>
      <c r="K90" s="0"/>
      <c r="L90" s="0"/>
    </row>
    <row r="91" customFormat="false" ht="12.75" hidden="false" customHeight="true" outlineLevel="0" collapsed="false">
      <c r="A91" s="148"/>
      <c r="B91" s="149" t="s">
        <v>74</v>
      </c>
      <c r="C91" s="149"/>
      <c r="D91" s="149"/>
      <c r="E91" s="149"/>
      <c r="F91" s="82" t="n">
        <f aca="false">F83+F84+F85+F86+F87+F88+F89+F90</f>
        <v>0.368</v>
      </c>
      <c r="G91" s="45" t="n">
        <f aca="false">SUM(G83:G90)</f>
        <v>601.628971648</v>
      </c>
      <c r="H91" s="0"/>
      <c r="I91" s="0"/>
      <c r="J91" s="0"/>
      <c r="K91" s="0"/>
      <c r="L91" s="0"/>
    </row>
    <row r="92" customFormat="false" ht="12.75" hidden="false" customHeight="true" outlineLevel="0" collapsed="false">
      <c r="A92" s="46" t="s">
        <v>75</v>
      </c>
      <c r="B92" s="46"/>
      <c r="C92" s="46"/>
      <c r="D92" s="46"/>
      <c r="E92" s="46"/>
      <c r="F92" s="46"/>
      <c r="G92" s="46"/>
      <c r="H92" s="0"/>
      <c r="I92" s="0"/>
      <c r="J92" s="0"/>
      <c r="K92" s="0"/>
      <c r="L92" s="0"/>
    </row>
    <row r="93" customFormat="false" ht="12.75" hidden="false" customHeight="true" outlineLevel="0" collapsed="false">
      <c r="A93" s="46"/>
      <c r="B93" s="46"/>
      <c r="C93" s="46"/>
      <c r="D93" s="46"/>
      <c r="E93" s="46"/>
      <c r="F93" s="46"/>
      <c r="G93" s="46"/>
      <c r="H93" s="0"/>
      <c r="I93" s="0"/>
      <c r="J93" s="0"/>
      <c r="K93" s="0"/>
      <c r="L93" s="0"/>
    </row>
    <row r="94" customFormat="false" ht="12.75" hidden="false" customHeight="true" outlineLevel="0" collapsed="false">
      <c r="A94" s="46" t="s">
        <v>76</v>
      </c>
      <c r="B94" s="46"/>
      <c r="C94" s="46"/>
      <c r="D94" s="46"/>
      <c r="E94" s="46"/>
      <c r="F94" s="46"/>
      <c r="G94" s="46"/>
      <c r="H94" s="0"/>
      <c r="I94" s="0"/>
      <c r="J94" s="0"/>
      <c r="K94" s="0"/>
      <c r="L94" s="0"/>
    </row>
    <row r="95" customFormat="false" ht="12.75" hidden="false" customHeight="true" outlineLevel="0" collapsed="false">
      <c r="A95" s="46"/>
      <c r="B95" s="46"/>
      <c r="C95" s="46"/>
      <c r="D95" s="46"/>
      <c r="E95" s="46"/>
      <c r="F95" s="46"/>
      <c r="G95" s="46"/>
      <c r="H95" s="0"/>
      <c r="I95" s="0"/>
      <c r="J95" s="0"/>
      <c r="K95" s="0"/>
      <c r="L95" s="0"/>
    </row>
    <row r="96" customFormat="false" ht="12.75" hidden="false" customHeight="true" outlineLevel="0" collapsed="false">
      <c r="A96" s="33" t="s">
        <v>77</v>
      </c>
      <c r="B96" s="33"/>
      <c r="C96" s="33"/>
      <c r="D96" s="33"/>
      <c r="E96" s="33"/>
      <c r="F96" s="33"/>
      <c r="G96" s="33"/>
      <c r="H96" s="0"/>
      <c r="I96" s="0"/>
      <c r="J96" s="0"/>
      <c r="K96" s="0"/>
      <c r="L96" s="0"/>
    </row>
    <row r="97" customFormat="false" ht="12.75" hidden="false" customHeight="true" outlineLevel="0" collapsed="false">
      <c r="A97" s="69" t="s">
        <v>78</v>
      </c>
      <c r="B97" s="69"/>
      <c r="C97" s="69"/>
      <c r="D97" s="69"/>
      <c r="E97" s="69"/>
      <c r="F97" s="69"/>
      <c r="G97" s="69"/>
      <c r="H97" s="0"/>
      <c r="I97" s="0"/>
      <c r="J97" s="0"/>
      <c r="K97" s="0"/>
      <c r="L97" s="0"/>
    </row>
    <row r="98" customFormat="false" ht="12.75" hidden="false" customHeight="true" outlineLevel="0" collapsed="false">
      <c r="A98" s="69"/>
      <c r="B98" s="69"/>
      <c r="C98" s="69"/>
      <c r="D98" s="69"/>
      <c r="E98" s="69"/>
      <c r="F98" s="69"/>
      <c r="G98" s="69"/>
      <c r="H98" s="0"/>
      <c r="I98" s="0"/>
      <c r="J98" s="0"/>
      <c r="K98" s="0"/>
      <c r="L98" s="0"/>
    </row>
    <row r="99" customFormat="false" ht="12.75" hidden="false" customHeight="true" outlineLevel="0" collapsed="false">
      <c r="A99" s="10"/>
      <c r="B99" s="27"/>
      <c r="C99" s="27"/>
      <c r="D99" s="27"/>
      <c r="E99" s="27"/>
      <c r="F99" s="27"/>
      <c r="G99" s="27"/>
      <c r="H99" s="0"/>
      <c r="I99" s="0"/>
      <c r="J99" s="0"/>
      <c r="K99" s="0"/>
      <c r="L99" s="0"/>
    </row>
    <row r="100" customFormat="false" ht="14.25" hidden="false" customHeight="true" outlineLevel="0" collapsed="false">
      <c r="A100" s="70" t="s">
        <v>79</v>
      </c>
      <c r="B100" s="70" t="s">
        <v>80</v>
      </c>
      <c r="C100" s="70"/>
      <c r="D100" s="70"/>
      <c r="E100" s="70"/>
      <c r="F100" s="70" t="s">
        <v>40</v>
      </c>
      <c r="G100" s="70"/>
      <c r="H100" s="0"/>
      <c r="I100" s="0"/>
      <c r="J100" s="0"/>
      <c r="K100" s="0"/>
      <c r="L100" s="0"/>
    </row>
    <row r="101" customFormat="false" ht="14.25" hidden="false" customHeight="true" outlineLevel="0" collapsed="false">
      <c r="A101" s="41" t="s">
        <v>7</v>
      </c>
      <c r="B101" s="42" t="s">
        <v>81</v>
      </c>
      <c r="C101" s="42"/>
      <c r="D101" s="42"/>
      <c r="E101" s="42"/>
      <c r="F101" s="71" t="n">
        <v>0</v>
      </c>
      <c r="G101" s="71"/>
      <c r="H101" s="0"/>
      <c r="I101" s="0"/>
      <c r="J101" s="0"/>
      <c r="K101" s="0"/>
      <c r="L101" s="0"/>
    </row>
    <row r="102" customFormat="false" ht="14.25" hidden="false" customHeight="true" outlineLevel="0" collapsed="false">
      <c r="A102" s="41" t="s">
        <v>9</v>
      </c>
      <c r="B102" s="42" t="s">
        <v>82</v>
      </c>
      <c r="C102" s="42"/>
      <c r="D102" s="42"/>
      <c r="E102" s="42"/>
      <c r="F102" s="71" t="n">
        <f aca="false">22*7.08</f>
        <v>155.76</v>
      </c>
      <c r="G102" s="71"/>
      <c r="H102" s="72"/>
      <c r="I102" s="0"/>
      <c r="J102" s="0"/>
      <c r="K102" s="0"/>
      <c r="L102" s="0"/>
    </row>
    <row r="103" customFormat="false" ht="14.25" hidden="false" customHeight="true" outlineLevel="0" collapsed="false">
      <c r="A103" s="41" t="s">
        <v>12</v>
      </c>
      <c r="B103" s="42" t="s">
        <v>83</v>
      </c>
      <c r="C103" s="42"/>
      <c r="D103" s="42"/>
      <c r="E103" s="42"/>
      <c r="F103" s="73" t="n">
        <v>40.2</v>
      </c>
      <c r="G103" s="73"/>
      <c r="H103" s="72"/>
      <c r="I103" s="0"/>
      <c r="J103" s="0"/>
      <c r="K103" s="0"/>
      <c r="L103" s="0"/>
    </row>
    <row r="104" customFormat="false" ht="14.25" hidden="false" customHeight="true" outlineLevel="0" collapsed="false">
      <c r="A104" s="41" t="s">
        <v>15</v>
      </c>
      <c r="B104" s="42" t="s">
        <v>84</v>
      </c>
      <c r="C104" s="42"/>
      <c r="D104" s="42"/>
      <c r="E104" s="42"/>
      <c r="F104" s="73" t="n">
        <v>100</v>
      </c>
      <c r="G104" s="73"/>
      <c r="H104" s="74"/>
      <c r="I104" s="0"/>
      <c r="J104" s="0"/>
      <c r="K104" s="0"/>
      <c r="L104" s="0"/>
    </row>
    <row r="105" customFormat="false" ht="14.25" hidden="false" customHeight="true" outlineLevel="0" collapsed="false">
      <c r="A105" s="41" t="s">
        <v>66</v>
      </c>
      <c r="B105" s="42" t="s">
        <v>85</v>
      </c>
      <c r="C105" s="42"/>
      <c r="D105" s="42"/>
      <c r="E105" s="42"/>
      <c r="F105" s="73" t="n">
        <v>10</v>
      </c>
      <c r="G105" s="73"/>
      <c r="H105" s="74" t="s">
        <v>86</v>
      </c>
      <c r="I105" s="0"/>
      <c r="J105" s="0"/>
      <c r="K105" s="0"/>
      <c r="L105" s="0"/>
    </row>
    <row r="106" customFormat="false" ht="14.25" hidden="false" customHeight="true" outlineLevel="0" collapsed="false">
      <c r="A106" s="39" t="s">
        <v>42</v>
      </c>
      <c r="B106" s="39"/>
      <c r="C106" s="39"/>
      <c r="D106" s="39"/>
      <c r="E106" s="39"/>
      <c r="F106" s="45" t="n">
        <f aca="false">SUM(F101:F105)</f>
        <v>305.96</v>
      </c>
      <c r="G106" s="45"/>
      <c r="H106" s="0"/>
      <c r="I106" s="0"/>
      <c r="J106" s="0"/>
      <c r="K106" s="0"/>
      <c r="L106" s="0"/>
    </row>
    <row r="107" customFormat="false" ht="12.75" hidden="false" customHeight="true" outlineLevel="0" collapsed="false">
      <c r="A107" s="135"/>
      <c r="B107" s="135"/>
      <c r="C107" s="135"/>
      <c r="D107" s="135"/>
      <c r="E107" s="135"/>
      <c r="F107" s="135"/>
      <c r="G107" s="135"/>
      <c r="H107" s="0"/>
      <c r="I107" s="0"/>
      <c r="J107" s="0"/>
      <c r="K107" s="0"/>
      <c r="L107" s="0"/>
    </row>
    <row r="108" customFormat="false" ht="12.75" hidden="false" customHeight="true" outlineLevel="0" collapsed="false">
      <c r="A108" s="33" t="s">
        <v>87</v>
      </c>
      <c r="B108" s="33"/>
      <c r="C108" s="33"/>
      <c r="D108" s="33"/>
      <c r="E108" s="33"/>
      <c r="F108" s="33"/>
      <c r="G108" s="33"/>
      <c r="H108" s="0"/>
      <c r="I108" s="0"/>
      <c r="J108" s="0"/>
      <c r="K108" s="0"/>
      <c r="L108" s="0"/>
    </row>
    <row r="109" customFormat="false" ht="14.25" hidden="false" customHeight="true" outlineLevel="0" collapsed="false">
      <c r="A109" s="0"/>
      <c r="B109" s="0"/>
      <c r="C109" s="0"/>
      <c r="D109" s="0"/>
      <c r="E109" s="0"/>
      <c r="F109" s="0"/>
      <c r="G109" s="0"/>
      <c r="H109" s="0"/>
      <c r="I109" s="0"/>
      <c r="J109" s="0"/>
      <c r="K109" s="0"/>
      <c r="L109" s="0"/>
    </row>
    <row r="110" customFormat="false" ht="14.25" hidden="false" customHeight="true" outlineLevel="0" collapsed="false">
      <c r="A110" s="46" t="s">
        <v>88</v>
      </c>
      <c r="B110" s="46"/>
      <c r="C110" s="46"/>
      <c r="D110" s="46"/>
      <c r="E110" s="46"/>
      <c r="F110" s="46"/>
      <c r="G110" s="46"/>
      <c r="H110" s="0"/>
      <c r="I110" s="0"/>
      <c r="J110" s="0"/>
      <c r="K110" s="0"/>
      <c r="L110" s="0"/>
    </row>
    <row r="111" customFormat="false" ht="14.25" hidden="false" customHeight="true" outlineLevel="0" collapsed="false">
      <c r="A111" s="46"/>
      <c r="B111" s="46"/>
      <c r="C111" s="46"/>
      <c r="D111" s="46"/>
      <c r="E111" s="46"/>
      <c r="F111" s="46"/>
      <c r="G111" s="46"/>
      <c r="H111" s="0"/>
      <c r="I111" s="0"/>
      <c r="J111" s="0"/>
      <c r="K111" s="0"/>
      <c r="L111" s="0"/>
    </row>
    <row r="112" customFormat="false" ht="14.25" hidden="false" customHeight="true" outlineLevel="0" collapsed="false">
      <c r="A112" s="33"/>
      <c r="B112" s="33"/>
      <c r="C112" s="33"/>
      <c r="D112" s="33"/>
      <c r="E112" s="33"/>
      <c r="F112" s="33"/>
      <c r="G112" s="33"/>
      <c r="H112" s="0"/>
      <c r="I112" s="0"/>
      <c r="J112" s="0"/>
      <c r="K112" s="0"/>
      <c r="L112" s="0"/>
    </row>
    <row r="113" customFormat="false" ht="14.25" hidden="false" customHeight="true" outlineLevel="0" collapsed="false">
      <c r="A113" s="46" t="s">
        <v>89</v>
      </c>
      <c r="B113" s="46"/>
      <c r="C113" s="46"/>
      <c r="D113" s="46"/>
      <c r="E113" s="46"/>
      <c r="F113" s="46"/>
      <c r="G113" s="46"/>
      <c r="H113" s="0"/>
      <c r="I113" s="0"/>
      <c r="J113" s="0"/>
      <c r="K113" s="0"/>
      <c r="L113" s="0"/>
    </row>
    <row r="114" customFormat="false" ht="14.25" hidden="false" customHeight="true" outlineLevel="0" collapsed="false">
      <c r="A114" s="46"/>
      <c r="B114" s="46"/>
      <c r="C114" s="46"/>
      <c r="D114" s="46"/>
      <c r="E114" s="46"/>
      <c r="F114" s="46"/>
      <c r="G114" s="46"/>
      <c r="H114" s="0"/>
      <c r="I114" s="0"/>
      <c r="J114" s="0"/>
      <c r="K114" s="0"/>
      <c r="L114" s="0"/>
    </row>
    <row r="115" customFormat="false" ht="14.25" hidden="false" customHeight="true" outlineLevel="0" collapsed="false">
      <c r="A115" s="0"/>
      <c r="B115" s="0"/>
      <c r="C115" s="0"/>
      <c r="D115" s="0"/>
      <c r="E115" s="0"/>
      <c r="F115" s="0"/>
      <c r="G115" s="0"/>
      <c r="H115" s="0"/>
      <c r="I115" s="0"/>
      <c r="J115" s="0"/>
      <c r="K115" s="0"/>
      <c r="L115" s="0"/>
    </row>
    <row r="116" customFormat="false" ht="14.25" hidden="false" customHeight="true" outlineLevel="0" collapsed="false">
      <c r="A116" s="0"/>
      <c r="B116" s="0"/>
      <c r="C116" s="0"/>
      <c r="D116" s="0"/>
      <c r="E116" s="0"/>
      <c r="F116" s="0"/>
      <c r="G116" s="0"/>
      <c r="H116" s="0"/>
      <c r="I116" s="0"/>
      <c r="J116" s="0"/>
      <c r="K116" s="0"/>
      <c r="L116" s="0"/>
    </row>
    <row r="117" customFormat="false" ht="14.25" hidden="false" customHeight="true" outlineLevel="0" collapsed="false">
      <c r="A117" s="23" t="s">
        <v>90</v>
      </c>
      <c r="B117" s="23"/>
      <c r="C117" s="23"/>
      <c r="D117" s="23"/>
      <c r="E117" s="23"/>
      <c r="F117" s="23"/>
      <c r="G117" s="23"/>
      <c r="H117" s="0"/>
      <c r="I117" s="0"/>
      <c r="J117" s="0"/>
      <c r="K117" s="0"/>
      <c r="L117" s="0"/>
    </row>
    <row r="118" customFormat="false" ht="14.25" hidden="false" customHeight="true" outlineLevel="0" collapsed="false">
      <c r="A118" s="0"/>
      <c r="B118" s="0"/>
      <c r="C118" s="0"/>
      <c r="D118" s="0"/>
      <c r="E118" s="0"/>
      <c r="F118" s="0"/>
      <c r="G118" s="0"/>
      <c r="H118" s="0"/>
      <c r="I118" s="0"/>
      <c r="J118" s="0"/>
      <c r="K118" s="0"/>
      <c r="L118" s="0"/>
    </row>
    <row r="119" customFormat="false" ht="14.25" hidden="false" customHeight="true" outlineLevel="0" collapsed="false">
      <c r="A119" s="61" t="n">
        <v>2</v>
      </c>
      <c r="B119" s="18" t="s">
        <v>91</v>
      </c>
      <c r="C119" s="18"/>
      <c r="D119" s="18"/>
      <c r="E119" s="18"/>
      <c r="F119" s="61" t="s">
        <v>40</v>
      </c>
      <c r="G119" s="61"/>
      <c r="H119" s="0"/>
      <c r="I119" s="0"/>
      <c r="J119" s="0"/>
      <c r="K119" s="0"/>
      <c r="L119" s="0"/>
    </row>
    <row r="120" customFormat="false" ht="14.85" hidden="false" customHeight="true" outlineLevel="0" collapsed="false">
      <c r="A120" s="62" t="s">
        <v>47</v>
      </c>
      <c r="B120" s="12" t="s">
        <v>92</v>
      </c>
      <c r="C120" s="12"/>
      <c r="D120" s="12"/>
      <c r="E120" s="12"/>
      <c r="F120" s="76" t="n">
        <f aca="false">G68</f>
        <v>277.341336</v>
      </c>
      <c r="G120" s="76"/>
      <c r="H120" s="0"/>
      <c r="I120" s="0"/>
      <c r="J120" s="0"/>
      <c r="K120" s="0"/>
      <c r="L120" s="0"/>
    </row>
    <row r="121" customFormat="false" ht="12.75" hidden="false" customHeight="true" outlineLevel="0" collapsed="false">
      <c r="A121" s="62" t="s">
        <v>58</v>
      </c>
      <c r="B121" s="12" t="s">
        <v>59</v>
      </c>
      <c r="C121" s="12"/>
      <c r="D121" s="12"/>
      <c r="E121" s="12"/>
      <c r="F121" s="76" t="n">
        <f aca="false">G91</f>
        <v>601.628971648</v>
      </c>
      <c r="G121" s="76"/>
      <c r="H121" s="0"/>
      <c r="I121" s="0"/>
      <c r="J121" s="0"/>
      <c r="K121" s="0"/>
      <c r="L121" s="0"/>
    </row>
    <row r="122" customFormat="false" ht="12.75" hidden="false" customHeight="true" outlineLevel="0" collapsed="false">
      <c r="A122" s="62" t="s">
        <v>79</v>
      </c>
      <c r="B122" s="12" t="s">
        <v>93</v>
      </c>
      <c r="C122" s="12"/>
      <c r="D122" s="12"/>
      <c r="E122" s="12"/>
      <c r="F122" s="76" t="n">
        <f aca="false">F106</f>
        <v>305.96</v>
      </c>
      <c r="G122" s="76"/>
      <c r="H122" s="0"/>
      <c r="I122" s="0"/>
      <c r="J122" s="0"/>
      <c r="K122" s="0"/>
      <c r="L122" s="0"/>
    </row>
    <row r="123" customFormat="false" ht="12.75" hidden="false" customHeight="true" outlineLevel="0" collapsed="false">
      <c r="A123" s="18" t="s">
        <v>42</v>
      </c>
      <c r="B123" s="18"/>
      <c r="C123" s="18"/>
      <c r="D123" s="18"/>
      <c r="E123" s="18"/>
      <c r="F123" s="67" t="n">
        <f aca="false">F120+F121+F122</f>
        <v>1184.930307648</v>
      </c>
      <c r="G123" s="67"/>
      <c r="H123" s="0"/>
      <c r="I123" s="0"/>
      <c r="J123" s="0"/>
      <c r="K123" s="0"/>
      <c r="L123" s="0"/>
    </row>
    <row r="124" customFormat="false" ht="12.75" hidden="false" customHeight="true" outlineLevel="0" collapsed="false">
      <c r="A124" s="27"/>
      <c r="B124" s="27"/>
      <c r="C124" s="27"/>
      <c r="D124" s="27"/>
      <c r="E124" s="27"/>
      <c r="F124" s="27"/>
      <c r="G124" s="27"/>
      <c r="H124" s="0"/>
      <c r="I124" s="0"/>
      <c r="J124" s="0"/>
      <c r="K124" s="0"/>
      <c r="L124" s="0"/>
    </row>
    <row r="125" customFormat="false" ht="12.75" hidden="false" customHeight="true" outlineLevel="0" collapsed="false">
      <c r="A125" s="27"/>
      <c r="B125" s="27"/>
      <c r="C125" s="27"/>
      <c r="D125" s="27"/>
      <c r="E125" s="27"/>
      <c r="F125" s="27"/>
      <c r="G125" s="27"/>
      <c r="H125" s="0"/>
      <c r="I125" s="0"/>
      <c r="J125" s="0"/>
      <c r="K125" s="0"/>
      <c r="L125" s="0"/>
    </row>
    <row r="126" customFormat="false" ht="12.75" hidden="false" customHeight="true" outlineLevel="0" collapsed="false">
      <c r="A126" s="27"/>
      <c r="B126" s="27"/>
      <c r="C126" s="27"/>
      <c r="D126" s="27"/>
      <c r="E126" s="27"/>
      <c r="F126" s="27"/>
      <c r="G126" s="27"/>
      <c r="H126" s="0"/>
      <c r="I126" s="0"/>
      <c r="J126" s="0"/>
      <c r="K126" s="0"/>
      <c r="L126" s="0"/>
    </row>
    <row r="127" customFormat="false" ht="12.75" hidden="false" customHeight="true" outlineLevel="0" collapsed="false">
      <c r="A127" s="27"/>
      <c r="B127" s="27"/>
      <c r="C127" s="27"/>
      <c r="D127" s="27"/>
      <c r="E127" s="27"/>
      <c r="F127" s="27"/>
      <c r="G127" s="27"/>
      <c r="H127" s="0"/>
      <c r="I127" s="0"/>
      <c r="J127" s="0"/>
      <c r="K127" s="0"/>
      <c r="L127" s="0"/>
    </row>
    <row r="128" customFormat="false" ht="12.75" hidden="false" customHeight="true" outlineLevel="0" collapsed="false">
      <c r="A128" s="27"/>
      <c r="B128" s="27"/>
      <c r="C128" s="27"/>
      <c r="D128" s="27"/>
      <c r="E128" s="27"/>
      <c r="F128" s="27"/>
      <c r="G128" s="27"/>
      <c r="H128" s="0"/>
      <c r="I128" s="0"/>
      <c r="J128" s="0"/>
      <c r="K128" s="0"/>
      <c r="L128" s="0"/>
    </row>
    <row r="129" customFormat="false" ht="12.75" hidden="false" customHeight="true" outlineLevel="0" collapsed="false">
      <c r="A129" s="47" t="s">
        <v>94</v>
      </c>
      <c r="B129" s="47"/>
      <c r="C129" s="47"/>
      <c r="D129" s="47"/>
      <c r="E129" s="47"/>
      <c r="F129" s="47"/>
      <c r="G129" s="47"/>
      <c r="H129" s="0"/>
      <c r="I129" s="0"/>
      <c r="J129" s="0"/>
      <c r="K129" s="0"/>
      <c r="L129" s="0"/>
    </row>
    <row r="130" customFormat="false" ht="14.25" hidden="false" customHeight="true" outlineLevel="0" collapsed="false">
      <c r="A130" s="0"/>
      <c r="B130" s="27"/>
      <c r="C130" s="27"/>
      <c r="D130" s="27"/>
      <c r="E130" s="27"/>
      <c r="F130" s="27"/>
      <c r="G130" s="27"/>
      <c r="H130" s="0"/>
      <c r="I130" s="0"/>
      <c r="J130" s="0"/>
      <c r="K130" s="0"/>
      <c r="L130" s="0"/>
    </row>
    <row r="131" customFormat="false" ht="14.25" hidden="false" customHeight="true" outlineLevel="0" collapsed="false">
      <c r="A131" s="77" t="n">
        <v>3</v>
      </c>
      <c r="B131" s="77" t="s">
        <v>95</v>
      </c>
      <c r="C131" s="77"/>
      <c r="D131" s="77"/>
      <c r="E131" s="77"/>
      <c r="F131" s="77" t="s">
        <v>49</v>
      </c>
      <c r="G131" s="77" t="s">
        <v>40</v>
      </c>
      <c r="H131" s="0"/>
      <c r="I131" s="0"/>
      <c r="J131" s="0"/>
      <c r="K131" s="0"/>
      <c r="L131" s="0"/>
    </row>
    <row r="132" customFormat="false" ht="14.25" hidden="false" customHeight="true" outlineLevel="0" collapsed="false">
      <c r="A132" s="11" t="s">
        <v>7</v>
      </c>
      <c r="B132" s="12" t="s">
        <v>96</v>
      </c>
      <c r="C132" s="12"/>
      <c r="D132" s="12"/>
      <c r="E132" s="12"/>
      <c r="F132" s="78" t="n">
        <v>0.0042</v>
      </c>
      <c r="G132" s="79" t="n">
        <f aca="false">F52*F132</f>
        <v>5.701584</v>
      </c>
      <c r="H132" s="0"/>
      <c r="I132" s="0"/>
      <c r="J132" s="0"/>
      <c r="K132" s="0"/>
      <c r="L132" s="0"/>
    </row>
    <row r="133" customFormat="false" ht="12.75" hidden="false" customHeight="true" outlineLevel="0" collapsed="false">
      <c r="A133" s="11" t="s">
        <v>9</v>
      </c>
      <c r="B133" s="12" t="s">
        <v>97</v>
      </c>
      <c r="C133" s="12"/>
      <c r="D133" s="12"/>
      <c r="E133" s="12"/>
      <c r="F133" s="78" t="n">
        <v>0.0003</v>
      </c>
      <c r="G133" s="79" t="n">
        <f aca="false">F52*F133</f>
        <v>0.407256</v>
      </c>
      <c r="H133" s="0"/>
      <c r="I133" s="0"/>
      <c r="J133" s="0"/>
      <c r="K133" s="0"/>
      <c r="L133" s="0"/>
    </row>
    <row r="134" customFormat="false" ht="24.05" hidden="false" customHeight="true" outlineLevel="0" collapsed="false">
      <c r="A134" s="11" t="s">
        <v>12</v>
      </c>
      <c r="B134" s="12" t="s">
        <v>98</v>
      </c>
      <c r="C134" s="12"/>
      <c r="D134" s="12"/>
      <c r="E134" s="12"/>
      <c r="F134" s="78" t="n">
        <v>0.05</v>
      </c>
      <c r="G134" s="79" t="n">
        <f aca="false">F52*F134</f>
        <v>67.876</v>
      </c>
      <c r="H134" s="0"/>
      <c r="I134" s="0"/>
      <c r="J134" s="0"/>
      <c r="K134" s="0"/>
      <c r="L134" s="0"/>
    </row>
    <row r="135" customFormat="false" ht="14.25" hidden="false" customHeight="true" outlineLevel="0" collapsed="false">
      <c r="A135" s="11" t="s">
        <v>15</v>
      </c>
      <c r="B135" s="12" t="s">
        <v>99</v>
      </c>
      <c r="C135" s="12"/>
      <c r="D135" s="12"/>
      <c r="E135" s="12"/>
      <c r="F135" s="78" t="n">
        <v>0.0194</v>
      </c>
      <c r="G135" s="79" t="n">
        <f aca="false">F52*F135</f>
        <v>26.335888</v>
      </c>
      <c r="H135" s="0"/>
      <c r="I135" s="0"/>
      <c r="J135" s="0"/>
      <c r="K135" s="0"/>
      <c r="L135" s="0"/>
    </row>
    <row r="136" customFormat="false" ht="12.75" hidden="false" customHeight="true" outlineLevel="0" collapsed="false">
      <c r="A136" s="11" t="s">
        <v>66</v>
      </c>
      <c r="B136" s="12" t="s">
        <v>100</v>
      </c>
      <c r="C136" s="12"/>
      <c r="D136" s="12"/>
      <c r="E136" s="12"/>
      <c r="F136" s="78" t="n">
        <v>0.0072</v>
      </c>
      <c r="G136" s="79" t="n">
        <f aca="false">F52*F136</f>
        <v>9.774144</v>
      </c>
      <c r="H136" s="0"/>
      <c r="I136" s="80"/>
      <c r="J136" s="0"/>
      <c r="K136" s="0"/>
      <c r="L136" s="0"/>
    </row>
    <row r="137" customFormat="false" ht="12.75" hidden="false" customHeight="true" outlineLevel="0" collapsed="false">
      <c r="A137" s="81"/>
      <c r="B137" s="70" t="s">
        <v>101</v>
      </c>
      <c r="C137" s="70"/>
      <c r="D137" s="70"/>
      <c r="E137" s="70"/>
      <c r="F137" s="82" t="n">
        <f aca="false">F132+F133+F134+F135+F136</f>
        <v>0.0811</v>
      </c>
      <c r="G137" s="45" t="n">
        <f aca="false">SUM(G132:G136)</f>
        <v>110.094872</v>
      </c>
      <c r="H137" s="0"/>
      <c r="I137" s="0"/>
      <c r="J137" s="0"/>
      <c r="K137" s="0"/>
      <c r="L137" s="0"/>
    </row>
    <row r="138" customFormat="false" ht="12.8" hidden="false" customHeight="false" outlineLevel="0" collapsed="false">
      <c r="A138" s="83"/>
      <c r="B138" s="83"/>
      <c r="C138" s="83"/>
      <c r="D138" s="83"/>
      <c r="E138" s="83"/>
      <c r="F138" s="83"/>
      <c r="G138" s="83"/>
      <c r="H138" s="0"/>
      <c r="I138" s="0"/>
      <c r="J138" s="0"/>
      <c r="K138" s="0"/>
      <c r="L138" s="0"/>
    </row>
    <row r="139" customFormat="false" ht="12.8" hidden="false" customHeight="false" outlineLevel="0" collapsed="false">
      <c r="A139" s="47" t="s">
        <v>102</v>
      </c>
      <c r="B139" s="47"/>
      <c r="C139" s="47"/>
      <c r="D139" s="47"/>
      <c r="E139" s="47"/>
      <c r="F139" s="47"/>
      <c r="G139" s="47"/>
      <c r="H139" s="0"/>
      <c r="I139" s="0"/>
      <c r="J139" s="0"/>
      <c r="K139" s="0"/>
      <c r="L139" s="0"/>
    </row>
    <row r="140" customFormat="false" ht="12.8" hidden="false" customHeight="false" outlineLevel="0" collapsed="false">
      <c r="A140" s="83"/>
      <c r="B140" s="83"/>
      <c r="C140" s="83"/>
      <c r="D140" s="83"/>
      <c r="E140" s="83"/>
      <c r="F140" s="83"/>
      <c r="G140" s="83"/>
      <c r="H140" s="0"/>
      <c r="I140" s="0"/>
      <c r="J140" s="0"/>
      <c r="K140" s="0"/>
      <c r="L140" s="0"/>
    </row>
    <row r="141" customFormat="false" ht="35.25" hidden="false" customHeight="true" outlineLevel="0" collapsed="false">
      <c r="A141" s="46" t="s">
        <v>103</v>
      </c>
      <c r="B141" s="46"/>
      <c r="C141" s="46"/>
      <c r="D141" s="46"/>
      <c r="E141" s="46"/>
      <c r="F141" s="46"/>
      <c r="G141" s="46"/>
      <c r="H141" s="0"/>
      <c r="I141" s="0"/>
      <c r="J141" s="0"/>
      <c r="K141" s="0"/>
      <c r="L141" s="0"/>
    </row>
    <row r="142" customFormat="false" ht="12.75" hidden="false" customHeight="true" outlineLevel="0" collapsed="false">
      <c r="A142" s="46" t="s">
        <v>104</v>
      </c>
      <c r="B142" s="46"/>
      <c r="C142" s="46"/>
      <c r="D142" s="46"/>
      <c r="E142" s="46"/>
      <c r="F142" s="46"/>
      <c r="G142" s="46"/>
      <c r="H142" s="0"/>
      <c r="I142" s="0"/>
      <c r="J142" s="0"/>
      <c r="K142" s="0"/>
      <c r="L142" s="0"/>
    </row>
    <row r="143" customFormat="false" ht="12.75" hidden="false" customHeight="true" outlineLevel="0" collapsed="false">
      <c r="A143" s="24"/>
      <c r="B143" s="24"/>
      <c r="C143" s="24"/>
      <c r="D143" s="24"/>
      <c r="E143" s="24"/>
      <c r="F143" s="24"/>
      <c r="G143" s="24"/>
      <c r="H143" s="0"/>
      <c r="I143" s="0"/>
      <c r="J143" s="0"/>
      <c r="K143" s="0"/>
      <c r="L143" s="0"/>
    </row>
    <row r="144" customFormat="false" ht="12.75" hidden="false" customHeight="true" outlineLevel="0" collapsed="false">
      <c r="A144" s="57" t="s">
        <v>105</v>
      </c>
      <c r="B144" s="57"/>
      <c r="C144" s="57"/>
      <c r="D144" s="57"/>
      <c r="E144" s="57"/>
      <c r="F144" s="57"/>
      <c r="G144" s="134" t="n">
        <f aca="false">F52+F123+G137</f>
        <v>2652.545179648</v>
      </c>
      <c r="H144" s="0"/>
      <c r="I144" s="0"/>
      <c r="J144" s="0"/>
      <c r="K144" s="0"/>
      <c r="L144" s="0"/>
    </row>
    <row r="145" customFormat="false" ht="12.8" hidden="false" customHeight="false" outlineLevel="0" collapsed="false">
      <c r="A145" s="83"/>
      <c r="B145" s="83"/>
      <c r="C145" s="83"/>
      <c r="D145" s="83"/>
      <c r="E145" s="83"/>
      <c r="F145" s="83"/>
      <c r="G145" s="83"/>
      <c r="H145" s="0"/>
      <c r="I145" s="0"/>
      <c r="J145" s="0"/>
      <c r="K145" s="0"/>
      <c r="L145" s="0"/>
    </row>
    <row r="146" customFormat="false" ht="12.8" hidden="false" customHeight="false" outlineLevel="0" collapsed="false">
      <c r="A146" s="85" t="s">
        <v>106</v>
      </c>
      <c r="B146" s="85"/>
      <c r="C146" s="85"/>
      <c r="D146" s="85"/>
      <c r="E146" s="85"/>
      <c r="F146" s="85"/>
      <c r="G146" s="85"/>
      <c r="H146" s="0"/>
      <c r="I146" s="0"/>
      <c r="J146" s="0"/>
      <c r="K146" s="0"/>
      <c r="L146" s="0"/>
    </row>
    <row r="147" customFormat="false" ht="12.8" hidden="false" customHeight="false" outlineLevel="0" collapsed="false">
      <c r="A147" s="83"/>
      <c r="B147" s="83"/>
      <c r="C147" s="83"/>
      <c r="D147" s="83"/>
      <c r="E147" s="83"/>
      <c r="F147" s="83"/>
      <c r="G147" s="83"/>
      <c r="H147" s="0"/>
      <c r="I147" s="0"/>
      <c r="J147" s="0"/>
      <c r="K147" s="0"/>
      <c r="L147" s="0"/>
    </row>
    <row r="148" customFormat="false" ht="12.75" hidden="false" customHeight="true" outlineLevel="0" collapsed="false">
      <c r="A148" s="77" t="s">
        <v>107</v>
      </c>
      <c r="B148" s="77" t="s">
        <v>108</v>
      </c>
      <c r="C148" s="77"/>
      <c r="D148" s="77"/>
      <c r="E148" s="77"/>
      <c r="F148" s="86" t="s">
        <v>49</v>
      </c>
      <c r="G148" s="77" t="s">
        <v>40</v>
      </c>
      <c r="H148" s="0"/>
      <c r="I148" s="0"/>
      <c r="J148" s="0"/>
      <c r="K148" s="0"/>
      <c r="L148" s="0"/>
    </row>
    <row r="149" customFormat="false" ht="12.75" hidden="false" customHeight="true" outlineLevel="0" collapsed="false">
      <c r="A149" s="11" t="s">
        <v>7</v>
      </c>
      <c r="B149" s="30" t="s">
        <v>109</v>
      </c>
      <c r="C149" s="30"/>
      <c r="D149" s="30"/>
      <c r="E149" s="30"/>
      <c r="F149" s="78" t="n">
        <v>0.0833</v>
      </c>
      <c r="G149" s="79" t="n">
        <f aca="false">G144*F149</f>
        <v>220.957013464678</v>
      </c>
      <c r="H149" s="0"/>
      <c r="I149" s="0"/>
      <c r="J149" s="0"/>
      <c r="K149" s="0"/>
      <c r="L149" s="0"/>
    </row>
    <row r="150" customFormat="false" ht="12.75" hidden="false" customHeight="true" outlineLevel="0" collapsed="false">
      <c r="A150" s="41" t="s">
        <v>9</v>
      </c>
      <c r="B150" s="87" t="s">
        <v>110</v>
      </c>
      <c r="C150" s="87"/>
      <c r="D150" s="87"/>
      <c r="E150" s="87"/>
      <c r="F150" s="88" t="n">
        <v>0.0166</v>
      </c>
      <c r="G150" s="73" t="n">
        <f aca="false">G144*F150</f>
        <v>44.0322499821568</v>
      </c>
      <c r="H150" s="0"/>
      <c r="I150" s="0"/>
      <c r="J150" s="0"/>
      <c r="K150" s="0"/>
      <c r="L150" s="0"/>
    </row>
    <row r="151" customFormat="false" ht="14.25" hidden="false" customHeight="true" outlineLevel="0" collapsed="false">
      <c r="A151" s="41" t="s">
        <v>12</v>
      </c>
      <c r="B151" s="87" t="s">
        <v>111</v>
      </c>
      <c r="C151" s="87"/>
      <c r="D151" s="87"/>
      <c r="E151" s="87"/>
      <c r="F151" s="88" t="n">
        <v>0.0002</v>
      </c>
      <c r="G151" s="73" t="n">
        <f aca="false">G144*F151</f>
        <v>0.5305090359296</v>
      </c>
      <c r="H151" s="0"/>
      <c r="I151" s="0"/>
      <c r="J151" s="0"/>
      <c r="K151" s="0"/>
      <c r="L151" s="0"/>
    </row>
    <row r="152" customFormat="false" ht="14.25" hidden="false" customHeight="true" outlineLevel="0" collapsed="false">
      <c r="A152" s="41" t="s">
        <v>15</v>
      </c>
      <c r="B152" s="87" t="s">
        <v>112</v>
      </c>
      <c r="C152" s="87"/>
      <c r="D152" s="87"/>
      <c r="E152" s="87"/>
      <c r="F152" s="88" t="n">
        <v>0.0003</v>
      </c>
      <c r="G152" s="73" t="n">
        <f aca="false">G144*F152</f>
        <v>0.7957635538944</v>
      </c>
      <c r="H152" s="0"/>
      <c r="I152" s="0"/>
      <c r="J152" s="0"/>
      <c r="K152" s="0"/>
      <c r="L152" s="0"/>
    </row>
    <row r="153" customFormat="false" ht="12.75" hidden="false" customHeight="true" outlineLevel="0" collapsed="false">
      <c r="A153" s="41" t="s">
        <v>66</v>
      </c>
      <c r="B153" s="87" t="s">
        <v>113</v>
      </c>
      <c r="C153" s="87"/>
      <c r="D153" s="87"/>
      <c r="E153" s="87"/>
      <c r="F153" s="88" t="n">
        <v>0.0028</v>
      </c>
      <c r="G153" s="73" t="n">
        <f aca="false">G144*F153</f>
        <v>7.4271265030144</v>
      </c>
      <c r="H153" s="0"/>
      <c r="I153" s="0"/>
      <c r="J153" s="0"/>
      <c r="K153" s="0"/>
      <c r="L153" s="0"/>
    </row>
    <row r="154" customFormat="false" ht="12.75" hidden="false" customHeight="true" outlineLevel="0" collapsed="false">
      <c r="A154" s="41" t="s">
        <v>68</v>
      </c>
      <c r="B154" s="87" t="s">
        <v>114</v>
      </c>
      <c r="C154" s="87"/>
      <c r="D154" s="87"/>
      <c r="E154" s="87"/>
      <c r="F154" s="88" t="n">
        <v>0</v>
      </c>
      <c r="G154" s="73" t="n">
        <f aca="false">G144*F154</f>
        <v>0</v>
      </c>
      <c r="H154" s="0"/>
      <c r="I154" s="0"/>
      <c r="J154" s="0"/>
      <c r="K154" s="0"/>
      <c r="L154" s="0"/>
    </row>
    <row r="155" customFormat="false" ht="14.25" hidden="false" customHeight="true" outlineLevel="0" collapsed="false">
      <c r="A155" s="81"/>
      <c r="B155" s="70" t="s">
        <v>101</v>
      </c>
      <c r="C155" s="70"/>
      <c r="D155" s="70"/>
      <c r="E155" s="70"/>
      <c r="F155" s="82" t="n">
        <f aca="false">F149+F150+F151+F152+F153+F154</f>
        <v>0.1032</v>
      </c>
      <c r="G155" s="45" t="n">
        <f aca="false">G149+G150+G151+G152+G153+G154</f>
        <v>273.742662539674</v>
      </c>
      <c r="H155" s="0"/>
      <c r="I155" s="0"/>
      <c r="J155" s="0"/>
      <c r="K155" s="0"/>
      <c r="L155" s="0"/>
    </row>
    <row r="156" customFormat="false" ht="14.25" hidden="false" customHeight="true" outlineLevel="0" collapsed="false">
      <c r="A156" s="0"/>
      <c r="B156" s="0"/>
      <c r="C156" s="0"/>
      <c r="D156" s="0"/>
      <c r="E156" s="0"/>
      <c r="F156" s="0"/>
      <c r="G156" s="0"/>
      <c r="H156" s="0"/>
      <c r="I156" s="0"/>
      <c r="J156" s="0"/>
      <c r="K156" s="0"/>
      <c r="L156" s="0"/>
    </row>
    <row r="157" customFormat="false" ht="14.25" hidden="false" customHeight="true" outlineLevel="0" collapsed="false">
      <c r="A157" s="33" t="s">
        <v>115</v>
      </c>
      <c r="B157" s="33"/>
      <c r="C157" s="33"/>
      <c r="D157" s="33"/>
      <c r="E157" s="33"/>
      <c r="F157" s="33"/>
      <c r="G157" s="33"/>
      <c r="H157" s="0"/>
      <c r="I157" s="0"/>
      <c r="J157" s="0"/>
      <c r="K157" s="0"/>
      <c r="L157" s="0"/>
    </row>
    <row r="158" customFormat="false" ht="14.25" hidden="false" customHeight="true" outlineLevel="0" collapsed="false">
      <c r="A158" s="33"/>
      <c r="B158" s="33"/>
      <c r="C158" s="33"/>
      <c r="D158" s="33"/>
      <c r="E158" s="33"/>
      <c r="F158" s="33"/>
      <c r="G158" s="33"/>
      <c r="H158" s="0"/>
      <c r="I158" s="0"/>
      <c r="J158" s="0"/>
      <c r="K158" s="0"/>
      <c r="L158" s="0"/>
    </row>
    <row r="159" customFormat="false" ht="14.25" hidden="false" customHeight="true" outlineLevel="0" collapsed="false">
      <c r="A159" s="85" t="s">
        <v>116</v>
      </c>
      <c r="B159" s="85"/>
      <c r="C159" s="85"/>
      <c r="D159" s="85"/>
      <c r="E159" s="85"/>
      <c r="F159" s="85"/>
      <c r="G159" s="85"/>
      <c r="H159" s="0"/>
      <c r="I159" s="0"/>
      <c r="J159" s="0"/>
      <c r="K159" s="0"/>
      <c r="L159" s="0"/>
    </row>
    <row r="160" customFormat="false" ht="14.25" hidden="false" customHeight="true" outlineLevel="0" collapsed="false">
      <c r="A160" s="83"/>
      <c r="B160" s="83"/>
      <c r="C160" s="83"/>
      <c r="D160" s="83"/>
      <c r="E160" s="83"/>
      <c r="F160" s="83"/>
      <c r="G160" s="83"/>
      <c r="H160" s="0"/>
      <c r="I160" s="0"/>
      <c r="J160" s="0"/>
      <c r="K160" s="0"/>
      <c r="L160" s="0"/>
    </row>
    <row r="161" customFormat="false" ht="14.25" hidden="false" customHeight="true" outlineLevel="0" collapsed="false">
      <c r="A161" s="48" t="s">
        <v>117</v>
      </c>
      <c r="B161" s="48" t="s">
        <v>118</v>
      </c>
      <c r="C161" s="48"/>
      <c r="D161" s="48"/>
      <c r="E161" s="48"/>
      <c r="F161" s="90" t="s">
        <v>49</v>
      </c>
      <c r="G161" s="48" t="s">
        <v>40</v>
      </c>
      <c r="H161" s="0"/>
      <c r="I161" s="0"/>
      <c r="J161" s="0"/>
      <c r="K161" s="0"/>
      <c r="L161" s="0"/>
    </row>
    <row r="162" customFormat="false" ht="14.25" hidden="false" customHeight="true" outlineLevel="0" collapsed="false">
      <c r="A162" s="91" t="s">
        <v>7</v>
      </c>
      <c r="B162" s="50" t="s">
        <v>119</v>
      </c>
      <c r="C162" s="50"/>
      <c r="D162" s="50"/>
      <c r="E162" s="50"/>
      <c r="F162" s="51" t="n">
        <v>0</v>
      </c>
      <c r="G162" s="52" t="n">
        <f aca="false">G144*F162</f>
        <v>0</v>
      </c>
      <c r="H162" s="0"/>
      <c r="I162" s="0"/>
      <c r="J162" s="0"/>
      <c r="K162" s="0"/>
      <c r="L162" s="0"/>
    </row>
    <row r="163" customFormat="false" ht="14.25" hidden="false" customHeight="true" outlineLevel="0" collapsed="false">
      <c r="A163" s="54" t="s">
        <v>52</v>
      </c>
      <c r="B163" s="54"/>
      <c r="C163" s="54"/>
      <c r="D163" s="54"/>
      <c r="E163" s="54"/>
      <c r="F163" s="66" t="n">
        <v>0</v>
      </c>
      <c r="G163" s="67" t="n">
        <f aca="false">G162</f>
        <v>0</v>
      </c>
      <c r="H163" s="0"/>
      <c r="I163" s="0"/>
      <c r="J163" s="0"/>
      <c r="K163" s="0"/>
      <c r="L163" s="0"/>
    </row>
    <row r="164" customFormat="false" ht="14.25" hidden="false" customHeight="true" outlineLevel="0" collapsed="false">
      <c r="A164" s="92"/>
      <c r="B164" s="8"/>
      <c r="C164" s="8"/>
      <c r="D164" s="8"/>
      <c r="E164" s="8"/>
      <c r="F164" s="93"/>
      <c r="G164" s="94"/>
      <c r="H164" s="0"/>
      <c r="I164" s="0"/>
      <c r="J164" s="0"/>
      <c r="K164" s="0"/>
      <c r="L164" s="0"/>
    </row>
    <row r="165" customFormat="false" ht="14.25" hidden="false" customHeight="true" outlineLevel="0" collapsed="false">
      <c r="A165" s="46" t="s">
        <v>120</v>
      </c>
      <c r="B165" s="46"/>
      <c r="C165" s="46"/>
      <c r="D165" s="46"/>
      <c r="E165" s="46"/>
      <c r="F165" s="46"/>
      <c r="G165" s="46"/>
      <c r="H165" s="0"/>
      <c r="I165" s="0"/>
      <c r="J165" s="0"/>
      <c r="K165" s="0"/>
      <c r="L165" s="0"/>
    </row>
    <row r="166" customFormat="false" ht="14.25" hidden="false" customHeight="true" outlineLevel="0" collapsed="false">
      <c r="A166" s="46"/>
      <c r="B166" s="46"/>
      <c r="C166" s="46"/>
      <c r="D166" s="46"/>
      <c r="E166" s="46"/>
      <c r="F166" s="46"/>
      <c r="G166" s="46"/>
      <c r="H166" s="0"/>
      <c r="I166" s="0"/>
      <c r="J166" s="0"/>
      <c r="K166" s="0"/>
      <c r="L166" s="0"/>
    </row>
    <row r="167" customFormat="false" ht="14.25" hidden="false" customHeight="true" outlineLevel="0" collapsed="false">
      <c r="A167" s="92"/>
      <c r="B167" s="8"/>
      <c r="C167" s="8"/>
      <c r="D167" s="8"/>
      <c r="E167" s="8"/>
      <c r="F167" s="93"/>
      <c r="G167" s="94"/>
      <c r="H167" s="0"/>
      <c r="I167" s="0"/>
      <c r="J167" s="0"/>
      <c r="K167" s="0"/>
      <c r="L167" s="0"/>
    </row>
    <row r="168" customFormat="false" ht="14.25" hidden="false" customHeight="true" outlineLevel="0" collapsed="false">
      <c r="A168" s="23" t="s">
        <v>121</v>
      </c>
      <c r="B168" s="23"/>
      <c r="C168" s="23"/>
      <c r="D168" s="23"/>
      <c r="E168" s="23"/>
      <c r="F168" s="23"/>
      <c r="G168" s="23"/>
      <c r="H168" s="0"/>
      <c r="I168" s="0"/>
      <c r="J168" s="0"/>
      <c r="K168" s="0"/>
      <c r="L168" s="0"/>
    </row>
    <row r="169" customFormat="false" ht="14.25" hidden="false" customHeight="true" outlineLevel="0" collapsed="false">
      <c r="A169" s="95"/>
      <c r="B169" s="95"/>
      <c r="C169" s="95"/>
      <c r="D169" s="95"/>
      <c r="E169" s="95"/>
      <c r="F169" s="95"/>
      <c r="G169" s="95"/>
      <c r="H169" s="0"/>
      <c r="I169" s="0"/>
      <c r="J169" s="0"/>
      <c r="K169" s="0"/>
      <c r="L169" s="0"/>
    </row>
    <row r="170" customFormat="false" ht="14.25" hidden="false" customHeight="true" outlineLevel="0" collapsed="false">
      <c r="A170" s="48" t="n">
        <v>4</v>
      </c>
      <c r="B170" s="4" t="s">
        <v>122</v>
      </c>
      <c r="C170" s="4"/>
      <c r="D170" s="4"/>
      <c r="E170" s="4"/>
      <c r="F170" s="18" t="s">
        <v>49</v>
      </c>
      <c r="G170" s="48" t="s">
        <v>40</v>
      </c>
      <c r="H170" s="0"/>
      <c r="I170" s="0"/>
      <c r="J170" s="0"/>
      <c r="K170" s="0"/>
      <c r="L170" s="0"/>
    </row>
    <row r="171" customFormat="false" ht="14.25" hidden="false" customHeight="true" outlineLevel="0" collapsed="false">
      <c r="A171" s="91" t="s">
        <v>107</v>
      </c>
      <c r="B171" s="50" t="s">
        <v>123</v>
      </c>
      <c r="C171" s="50"/>
      <c r="D171" s="50"/>
      <c r="E171" s="50"/>
      <c r="F171" s="51" t="n">
        <v>0.1032</v>
      </c>
      <c r="G171" s="76" t="n">
        <f aca="false">G155</f>
        <v>273.742662539674</v>
      </c>
      <c r="H171" s="0"/>
      <c r="I171" s="0"/>
      <c r="J171" s="0"/>
      <c r="K171" s="0"/>
      <c r="L171" s="0"/>
    </row>
    <row r="172" customFormat="false" ht="14.25" hidden="false" customHeight="true" outlineLevel="0" collapsed="false">
      <c r="A172" s="62" t="s">
        <v>117</v>
      </c>
      <c r="B172" s="50" t="s">
        <v>124</v>
      </c>
      <c r="C172" s="50"/>
      <c r="D172" s="50"/>
      <c r="E172" s="50"/>
      <c r="F172" s="53" t="n">
        <v>0</v>
      </c>
      <c r="G172" s="76" t="n">
        <f aca="false">G163</f>
        <v>0</v>
      </c>
      <c r="H172" s="0"/>
      <c r="I172" s="0"/>
      <c r="J172" s="0"/>
      <c r="K172" s="0"/>
      <c r="L172" s="0"/>
    </row>
    <row r="173" customFormat="false" ht="12.75" hidden="false" customHeight="true" outlineLevel="0" collapsed="false">
      <c r="A173" s="96"/>
      <c r="B173" s="61" t="s">
        <v>101</v>
      </c>
      <c r="C173" s="61"/>
      <c r="D173" s="61"/>
      <c r="E173" s="61"/>
      <c r="F173" s="66" t="n">
        <f aca="false">F171+F172</f>
        <v>0.1032</v>
      </c>
      <c r="G173" s="67" t="n">
        <f aca="false">G171+G172</f>
        <v>273.742662539674</v>
      </c>
      <c r="H173" s="0"/>
      <c r="I173" s="0"/>
      <c r="J173" s="0"/>
      <c r="K173" s="0"/>
      <c r="L173" s="0"/>
    </row>
    <row r="174" customFormat="false" ht="12.75" hidden="false" customHeight="true" outlineLevel="0" collapsed="false">
      <c r="A174" s="0"/>
      <c r="B174" s="0"/>
      <c r="C174" s="0"/>
      <c r="D174" s="0"/>
      <c r="E174" s="0"/>
      <c r="F174" s="0"/>
      <c r="G174" s="0"/>
      <c r="H174" s="0"/>
      <c r="I174" s="0"/>
      <c r="J174" s="0"/>
      <c r="K174" s="0"/>
      <c r="L174" s="0"/>
    </row>
    <row r="175" customFormat="false" ht="12.75" hidden="false" customHeight="true" outlineLevel="0" collapsed="false">
      <c r="A175" s="0"/>
      <c r="B175" s="0"/>
      <c r="C175" s="0"/>
      <c r="D175" s="0"/>
      <c r="E175" s="0"/>
      <c r="F175" s="0"/>
      <c r="G175" s="0"/>
      <c r="H175" s="0"/>
      <c r="I175" s="0"/>
      <c r="J175" s="0"/>
      <c r="K175" s="0"/>
      <c r="L175" s="0"/>
    </row>
    <row r="176" customFormat="false" ht="12.75" hidden="false" customHeight="true" outlineLevel="0" collapsed="false">
      <c r="A176" s="47" t="s">
        <v>125</v>
      </c>
      <c r="B176" s="47"/>
      <c r="C176" s="47"/>
      <c r="D176" s="47"/>
      <c r="E176" s="47"/>
      <c r="F176" s="47"/>
      <c r="G176" s="47"/>
      <c r="H176" s="0"/>
      <c r="I176" s="0"/>
      <c r="J176" s="0"/>
      <c r="K176" s="0"/>
      <c r="L176" s="0"/>
    </row>
    <row r="177" customFormat="false" ht="12.75" hidden="false" customHeight="true" outlineLevel="0" collapsed="false">
      <c r="A177" s="0"/>
      <c r="B177" s="0"/>
      <c r="C177" s="0"/>
      <c r="D177" s="0"/>
      <c r="E177" s="0"/>
      <c r="F177" s="0"/>
      <c r="G177" s="0"/>
      <c r="H177" s="0"/>
      <c r="I177" s="0"/>
      <c r="J177" s="0"/>
      <c r="K177" s="0"/>
      <c r="L177" s="0"/>
    </row>
    <row r="178" customFormat="false" ht="12.75" hidden="false" customHeight="true" outlineLevel="0" collapsed="false">
      <c r="A178" s="39" t="n">
        <v>5</v>
      </c>
      <c r="B178" s="39" t="s">
        <v>126</v>
      </c>
      <c r="C178" s="39"/>
      <c r="D178" s="39"/>
      <c r="E178" s="39"/>
      <c r="F178" s="39" t="s">
        <v>40</v>
      </c>
      <c r="G178" s="39"/>
      <c r="H178" s="0"/>
      <c r="I178" s="0"/>
      <c r="J178" s="0"/>
      <c r="K178" s="0"/>
      <c r="L178" s="0"/>
    </row>
    <row r="179" customFormat="false" ht="12.75" hidden="false" customHeight="true" outlineLevel="0" collapsed="false">
      <c r="A179" s="11" t="s">
        <v>7</v>
      </c>
      <c r="B179" s="12" t="s">
        <v>127</v>
      </c>
      <c r="C179" s="12"/>
      <c r="D179" s="12"/>
      <c r="E179" s="12"/>
      <c r="F179" s="79" t="n">
        <v>26.37</v>
      </c>
      <c r="G179" s="79"/>
      <c r="H179" s="0"/>
      <c r="I179" s="0"/>
      <c r="J179" s="0"/>
      <c r="K179" s="0"/>
      <c r="L179" s="0"/>
    </row>
    <row r="180" customFormat="false" ht="12.75" hidden="false" customHeight="true" outlineLevel="0" collapsed="false">
      <c r="A180" s="11" t="s">
        <v>9</v>
      </c>
      <c r="B180" s="12" t="s">
        <v>128</v>
      </c>
      <c r="C180" s="12"/>
      <c r="D180" s="12"/>
      <c r="E180" s="12"/>
      <c r="F180" s="79" t="n">
        <f aca="false">1561.89/8</f>
        <v>195.23625</v>
      </c>
      <c r="G180" s="79"/>
      <c r="H180" s="0"/>
      <c r="I180" s="0"/>
      <c r="J180" s="0"/>
      <c r="K180" s="0"/>
      <c r="L180" s="0"/>
    </row>
    <row r="181" customFormat="false" ht="12.75" hidden="false" customHeight="true" outlineLevel="0" collapsed="false">
      <c r="A181" s="11" t="s">
        <v>12</v>
      </c>
      <c r="B181" s="150" t="s">
        <v>129</v>
      </c>
      <c r="C181" s="150"/>
      <c r="D181" s="150"/>
      <c r="E181" s="150"/>
      <c r="F181" s="79" t="n">
        <v>15.03</v>
      </c>
      <c r="G181" s="79"/>
      <c r="H181" s="0"/>
      <c r="I181" s="0"/>
      <c r="J181" s="0"/>
      <c r="K181" s="0"/>
      <c r="L181" s="0"/>
    </row>
    <row r="182" customFormat="false" ht="12.75" hidden="false" customHeight="true" outlineLevel="0" collapsed="false">
      <c r="A182" s="11" t="s">
        <v>15</v>
      </c>
      <c r="B182" s="150" t="s">
        <v>130</v>
      </c>
      <c r="C182" s="150"/>
      <c r="D182" s="150"/>
      <c r="E182" s="150"/>
      <c r="F182" s="79" t="n">
        <f aca="false">599.79/8</f>
        <v>74.97375</v>
      </c>
      <c r="G182" s="79"/>
      <c r="H182" s="0"/>
      <c r="I182" s="0"/>
      <c r="J182" s="0"/>
      <c r="K182" s="0"/>
      <c r="L182" s="0"/>
    </row>
    <row r="183" customFormat="false" ht="12.75" hidden="false" customHeight="true" outlineLevel="0" collapsed="false">
      <c r="A183" s="132"/>
      <c r="B183" s="39" t="s">
        <v>42</v>
      </c>
      <c r="C183" s="39"/>
      <c r="D183" s="39"/>
      <c r="E183" s="39"/>
      <c r="F183" s="151" t="n">
        <f aca="false">SUM(F179:F182)</f>
        <v>311.61</v>
      </c>
      <c r="G183" s="151"/>
      <c r="H183" s="0"/>
      <c r="I183" s="0"/>
      <c r="J183" s="0"/>
      <c r="K183" s="0"/>
      <c r="L183" s="0"/>
    </row>
    <row r="184" customFormat="false" ht="12.75" hidden="false" customHeight="true" outlineLevel="0" collapsed="false">
      <c r="A184" s="33" t="s">
        <v>131</v>
      </c>
      <c r="B184" s="33"/>
      <c r="C184" s="33"/>
      <c r="D184" s="33"/>
      <c r="E184" s="33"/>
      <c r="F184" s="33"/>
      <c r="G184" s="33"/>
      <c r="H184" s="0"/>
      <c r="I184" s="0"/>
      <c r="J184" s="0"/>
      <c r="K184" s="0"/>
      <c r="L184" s="0"/>
    </row>
    <row r="185" customFormat="false" ht="12.75" hidden="false" customHeight="true" outlineLevel="0" collapsed="false">
      <c r="A185" s="102"/>
      <c r="B185" s="0"/>
      <c r="C185" s="0"/>
      <c r="D185" s="0"/>
      <c r="E185" s="0"/>
      <c r="F185" s="0"/>
      <c r="G185" s="0"/>
      <c r="H185" s="0"/>
      <c r="I185" s="0"/>
      <c r="J185" s="0"/>
      <c r="K185" s="0"/>
      <c r="L185" s="0"/>
    </row>
    <row r="186" customFormat="false" ht="12.75" hidden="false" customHeight="true" outlineLevel="0" collapsed="false">
      <c r="A186" s="103" t="s">
        <v>132</v>
      </c>
      <c r="B186" s="103"/>
      <c r="C186" s="103"/>
      <c r="D186" s="103"/>
      <c r="E186" s="103"/>
      <c r="F186" s="103"/>
      <c r="G186" s="103"/>
      <c r="H186" s="0"/>
      <c r="I186" s="0"/>
      <c r="J186" s="0"/>
      <c r="K186" s="0"/>
      <c r="L186" s="0"/>
    </row>
    <row r="187" customFormat="false" ht="12.75" hidden="false" customHeight="true" outlineLevel="0" collapsed="false">
      <c r="A187" s="104"/>
      <c r="B187" s="104"/>
      <c r="C187" s="104"/>
      <c r="D187" s="104"/>
      <c r="E187" s="104"/>
      <c r="F187" s="104"/>
      <c r="G187" s="104"/>
      <c r="H187" s="0"/>
      <c r="I187" s="0"/>
      <c r="J187" s="0"/>
      <c r="K187" s="0"/>
      <c r="L187" s="0"/>
    </row>
    <row r="188" s="106" customFormat="true" ht="12.75" hidden="false" customHeight="true" outlineLevel="0" collapsed="false">
      <c r="A188" s="57" t="s">
        <v>133</v>
      </c>
      <c r="B188" s="57"/>
      <c r="C188" s="57"/>
      <c r="D188" s="57"/>
      <c r="E188" s="57"/>
      <c r="F188" s="57"/>
      <c r="G188" s="105" t="n">
        <f aca="false">F52+F123+G137+G173+F183</f>
        <v>3237.89784218767</v>
      </c>
    </row>
    <row r="189" customFormat="false" ht="12.75" hidden="false" customHeight="true" outlineLevel="0" collapsed="false">
      <c r="A189" s="24"/>
      <c r="B189" s="24"/>
      <c r="C189" s="24"/>
      <c r="D189" s="24"/>
      <c r="E189" s="24"/>
      <c r="F189" s="24"/>
      <c r="G189" s="152"/>
    </row>
    <row r="190" customFormat="false" ht="12.8" hidden="false" customHeight="false" outlineLevel="0" collapsed="false">
      <c r="A190" s="0"/>
      <c r="B190" s="5"/>
      <c r="C190" s="5"/>
      <c r="D190" s="5"/>
      <c r="E190" s="5"/>
      <c r="F190" s="5"/>
      <c r="G190" s="153" t="n">
        <f aca="false">G188+G192</f>
        <v>3335.0347774533</v>
      </c>
      <c r="H190" s="0"/>
      <c r="I190" s="0"/>
      <c r="J190" s="0"/>
      <c r="K190" s="0"/>
      <c r="L190" s="0"/>
    </row>
    <row r="191" customFormat="false" ht="12.75" hidden="false" customHeight="true" outlineLevel="0" collapsed="false">
      <c r="A191" s="108" t="n">
        <v>6</v>
      </c>
      <c r="B191" s="109" t="s">
        <v>134</v>
      </c>
      <c r="C191" s="109"/>
      <c r="D191" s="109"/>
      <c r="E191" s="109"/>
      <c r="F191" s="109" t="s">
        <v>49</v>
      </c>
      <c r="G191" s="110" t="s">
        <v>40</v>
      </c>
      <c r="H191" s="0"/>
      <c r="I191" s="0"/>
      <c r="J191" s="0"/>
      <c r="K191" s="0"/>
      <c r="L191" s="0"/>
    </row>
    <row r="192" customFormat="false" ht="12.75" hidden="false" customHeight="true" outlineLevel="0" collapsed="false">
      <c r="A192" s="111" t="s">
        <v>7</v>
      </c>
      <c r="B192" s="112" t="s">
        <v>135</v>
      </c>
      <c r="C192" s="112"/>
      <c r="D192" s="112"/>
      <c r="E192" s="112"/>
      <c r="F192" s="113" t="n">
        <v>0.03</v>
      </c>
      <c r="G192" s="114" t="n">
        <f aca="false">G188*F192</f>
        <v>97.1369352656302</v>
      </c>
      <c r="H192" s="40"/>
      <c r="I192" s="0"/>
      <c r="J192" s="0"/>
      <c r="K192" s="0"/>
      <c r="L192" s="0"/>
    </row>
    <row r="193" customFormat="false" ht="12.75" hidden="false" customHeight="true" outlineLevel="0" collapsed="false">
      <c r="A193" s="115" t="s">
        <v>9</v>
      </c>
      <c r="B193" s="12" t="s">
        <v>136</v>
      </c>
      <c r="C193" s="12"/>
      <c r="D193" s="12"/>
      <c r="E193" s="12"/>
      <c r="F193" s="78" t="n">
        <v>0.0679</v>
      </c>
      <c r="G193" s="116" t="n">
        <f aca="false">G190*F193</f>
        <v>226.448861389079</v>
      </c>
      <c r="H193" s="117" t="n">
        <f aca="false">G190+G193</f>
        <v>3561.48363884238</v>
      </c>
      <c r="I193" s="118"/>
      <c r="J193" s="0"/>
      <c r="K193" s="0"/>
      <c r="L193" s="0"/>
    </row>
    <row r="194" customFormat="false" ht="14.25" hidden="false" customHeight="true" outlineLevel="0" collapsed="false">
      <c r="A194" s="115" t="s">
        <v>12</v>
      </c>
      <c r="B194" s="12" t="s">
        <v>137</v>
      </c>
      <c r="C194" s="12"/>
      <c r="D194" s="12"/>
      <c r="E194" s="12"/>
      <c r="F194" s="78"/>
      <c r="G194" s="116"/>
      <c r="H194" s="0"/>
      <c r="I194" s="118"/>
      <c r="J194" s="0"/>
      <c r="K194" s="0"/>
      <c r="L194" s="0"/>
    </row>
    <row r="195" customFormat="false" ht="12.75" hidden="false" customHeight="true" outlineLevel="0" collapsed="false">
      <c r="A195" s="115"/>
      <c r="B195" s="119" t="s">
        <v>138</v>
      </c>
      <c r="C195" s="119"/>
      <c r="D195" s="119"/>
      <c r="E195" s="119"/>
      <c r="F195" s="78" t="n">
        <v>0.076</v>
      </c>
      <c r="G195" s="116" t="n">
        <f aca="false">H193/0.8575*F195</f>
        <v>315.65336041052</v>
      </c>
      <c r="H195" s="40"/>
      <c r="J195" s="0"/>
      <c r="K195" s="0"/>
      <c r="L195" s="0"/>
    </row>
    <row r="196" customFormat="false" ht="14.25" hidden="false" customHeight="true" outlineLevel="0" collapsed="false">
      <c r="A196" s="115"/>
      <c r="B196" s="119" t="s">
        <v>139</v>
      </c>
      <c r="C196" s="119"/>
      <c r="D196" s="119"/>
      <c r="E196" s="119"/>
      <c r="F196" s="78" t="n">
        <v>0.0165</v>
      </c>
      <c r="G196" s="116" t="n">
        <f aca="false">H193/0.8575*F196</f>
        <v>68.5300058785998</v>
      </c>
      <c r="J196" s="0"/>
      <c r="K196" s="0"/>
      <c r="L196" s="0"/>
    </row>
    <row r="197" customFormat="false" ht="14.25" hidden="false" customHeight="true" outlineLevel="0" collapsed="false">
      <c r="A197" s="115"/>
      <c r="B197" s="12" t="s">
        <v>140</v>
      </c>
      <c r="C197" s="12"/>
      <c r="D197" s="12"/>
      <c r="E197" s="12"/>
      <c r="F197" s="78" t="n">
        <v>0.05</v>
      </c>
      <c r="G197" s="116" t="n">
        <f aca="false">H193/0.8575*F197</f>
        <v>207.666684480605</v>
      </c>
      <c r="J197" s="0"/>
      <c r="K197" s="0"/>
      <c r="L197" s="0"/>
    </row>
    <row r="198" customFormat="false" ht="14.25" hidden="false" customHeight="true" outlineLevel="0" collapsed="false">
      <c r="A198" s="120"/>
      <c r="B198" s="121" t="s">
        <v>42</v>
      </c>
      <c r="C198" s="121"/>
      <c r="D198" s="121"/>
      <c r="E198" s="121"/>
      <c r="F198" s="122"/>
      <c r="G198" s="123" t="n">
        <f aca="false">G192+G193+G195+G196+G197</f>
        <v>915.435847424435</v>
      </c>
      <c r="J198" s="0"/>
      <c r="K198" s="0"/>
      <c r="L198" s="0"/>
    </row>
    <row r="199" customFormat="false" ht="14.25" hidden="false" customHeight="true" outlineLevel="0" collapsed="false">
      <c r="A199" s="0"/>
      <c r="B199" s="0"/>
      <c r="C199" s="0"/>
      <c r="D199" s="0"/>
      <c r="E199" s="0"/>
      <c r="F199" s="0"/>
      <c r="G199" s="0"/>
      <c r="J199" s="0"/>
      <c r="K199" s="0"/>
      <c r="L199" s="0"/>
    </row>
    <row r="200" customFormat="false" ht="14.25" hidden="false" customHeight="true" outlineLevel="0" collapsed="false">
      <c r="A200" s="28" t="s">
        <v>141</v>
      </c>
      <c r="B200" s="28"/>
      <c r="C200" s="28"/>
      <c r="D200" s="28"/>
      <c r="E200" s="28"/>
      <c r="F200" s="28"/>
      <c r="G200" s="28"/>
      <c r="J200" s="0"/>
      <c r="K200" s="0"/>
      <c r="L200" s="0"/>
    </row>
    <row r="201" customFormat="false" ht="14.25" hidden="false" customHeight="true" outlineLevel="0" collapsed="false">
      <c r="A201" s="28" t="s">
        <v>142</v>
      </c>
      <c r="B201" s="28"/>
      <c r="C201" s="28"/>
      <c r="D201" s="28"/>
      <c r="E201" s="28"/>
      <c r="F201" s="28"/>
      <c r="G201" s="28"/>
      <c r="J201" s="0"/>
      <c r="K201" s="0"/>
      <c r="L201" s="0"/>
    </row>
    <row r="202" customFormat="false" ht="14.25" hidden="false" customHeight="true" outlineLevel="0" collapsed="false">
      <c r="A202" s="28"/>
      <c r="B202" s="5"/>
      <c r="C202" s="5"/>
      <c r="D202" s="5"/>
      <c r="E202" s="5"/>
      <c r="F202" s="5"/>
      <c r="G202" s="5"/>
      <c r="J202" s="0"/>
      <c r="K202" s="0"/>
      <c r="L202" s="0"/>
    </row>
    <row r="203" customFormat="false" ht="14.25" hidden="false" customHeight="true" outlineLevel="0" collapsed="false">
      <c r="A203" s="23" t="s">
        <v>143</v>
      </c>
      <c r="B203" s="23"/>
      <c r="C203" s="23"/>
      <c r="D203" s="23"/>
      <c r="E203" s="23"/>
      <c r="F203" s="23"/>
      <c r="G203" s="23"/>
      <c r="J203" s="0"/>
      <c r="K203" s="0"/>
      <c r="L203" s="0"/>
    </row>
    <row r="204" customFormat="false" ht="14.25" hidden="false" customHeight="true" outlineLevel="0" collapsed="false">
      <c r="A204" s="27"/>
      <c r="B204" s="27"/>
      <c r="C204" s="27"/>
      <c r="D204" s="27"/>
      <c r="E204" s="27"/>
      <c r="F204" s="27"/>
      <c r="G204" s="27"/>
      <c r="J204" s="0"/>
      <c r="K204" s="0"/>
      <c r="L204" s="0"/>
    </row>
    <row r="205" customFormat="false" ht="12.75" hidden="false" customHeight="true" outlineLevel="0" collapsed="false">
      <c r="A205" s="100"/>
      <c r="B205" s="18" t="s">
        <v>144</v>
      </c>
      <c r="C205" s="18"/>
      <c r="D205" s="18"/>
      <c r="E205" s="18"/>
      <c r="F205" s="18" t="s">
        <v>145</v>
      </c>
      <c r="G205" s="18"/>
      <c r="J205" s="0"/>
      <c r="K205" s="0"/>
      <c r="L205" s="0"/>
    </row>
    <row r="206" customFormat="false" ht="14.25" hidden="false" customHeight="true" outlineLevel="0" collapsed="false">
      <c r="A206" s="49" t="s">
        <v>7</v>
      </c>
      <c r="B206" s="30" t="s">
        <v>146</v>
      </c>
      <c r="C206" s="30"/>
      <c r="D206" s="30"/>
      <c r="E206" s="30"/>
      <c r="F206" s="124" t="n">
        <f aca="false">F52</f>
        <v>1357.52</v>
      </c>
      <c r="G206" s="124"/>
      <c r="J206" s="0"/>
      <c r="K206" s="0"/>
      <c r="L206" s="0"/>
    </row>
    <row r="207" customFormat="false" ht="14.25" hidden="false" customHeight="true" outlineLevel="0" collapsed="false">
      <c r="A207" s="19" t="s">
        <v>9</v>
      </c>
      <c r="B207" s="30" t="s">
        <v>147</v>
      </c>
      <c r="C207" s="30"/>
      <c r="D207" s="30"/>
      <c r="E207" s="30"/>
      <c r="F207" s="125" t="n">
        <f aca="false">F123</f>
        <v>1184.930307648</v>
      </c>
      <c r="G207" s="125"/>
      <c r="J207" s="0"/>
      <c r="K207" s="126"/>
      <c r="L207" s="126"/>
    </row>
    <row r="208" customFormat="false" ht="12.75" hidden="false" customHeight="true" outlineLevel="0" collapsed="false">
      <c r="A208" s="19" t="s">
        <v>12</v>
      </c>
      <c r="B208" s="30" t="s">
        <v>148</v>
      </c>
      <c r="C208" s="30"/>
      <c r="D208" s="30"/>
      <c r="E208" s="30"/>
      <c r="F208" s="125" t="n">
        <f aca="false">G137</f>
        <v>110.094872</v>
      </c>
      <c r="G208" s="125"/>
      <c r="J208" s="0"/>
      <c r="K208" s="0"/>
    </row>
    <row r="209" customFormat="false" ht="14.25" hidden="false" customHeight="true" outlineLevel="0" collapsed="false">
      <c r="A209" s="19" t="s">
        <v>15</v>
      </c>
      <c r="B209" s="30" t="s">
        <v>149</v>
      </c>
      <c r="C209" s="30"/>
      <c r="D209" s="30"/>
      <c r="E209" s="30"/>
      <c r="F209" s="125" t="n">
        <f aca="false">G173</f>
        <v>273.742662539674</v>
      </c>
      <c r="G209" s="125"/>
      <c r="J209" s="0"/>
      <c r="K209" s="0"/>
    </row>
    <row r="210" customFormat="false" ht="14.25" hidden="false" customHeight="true" outlineLevel="0" collapsed="false">
      <c r="A210" s="19" t="s">
        <v>66</v>
      </c>
      <c r="B210" s="30" t="s">
        <v>150</v>
      </c>
      <c r="C210" s="30"/>
      <c r="D210" s="30"/>
      <c r="E210" s="30"/>
      <c r="F210" s="127" t="n">
        <f aca="false">F183</f>
        <v>311.61</v>
      </c>
      <c r="G210" s="127"/>
      <c r="J210" s="128"/>
      <c r="K210" s="0"/>
    </row>
    <row r="211" customFormat="false" ht="14.25" hidden="false" customHeight="true" outlineLevel="0" collapsed="false">
      <c r="A211" s="19" t="s">
        <v>151</v>
      </c>
      <c r="B211" s="19"/>
      <c r="C211" s="19"/>
      <c r="D211" s="19"/>
      <c r="E211" s="19"/>
      <c r="F211" s="125" t="n">
        <f aca="false">F206+F207+F208+F209+F210</f>
        <v>3237.89784218767</v>
      </c>
      <c r="G211" s="125"/>
      <c r="K211" s="0"/>
    </row>
    <row r="212" customFormat="false" ht="14.25" hidden="false" customHeight="true" outlineLevel="0" collapsed="false">
      <c r="A212" s="19" t="s">
        <v>68</v>
      </c>
      <c r="B212" s="30" t="s">
        <v>152</v>
      </c>
      <c r="C212" s="30"/>
      <c r="D212" s="30"/>
      <c r="E212" s="30"/>
      <c r="F212" s="127" t="n">
        <f aca="false">G198</f>
        <v>915.435847424435</v>
      </c>
      <c r="G212" s="127"/>
      <c r="K212" s="0"/>
    </row>
    <row r="213" customFormat="false" ht="14.25" hidden="false" customHeight="true" outlineLevel="0" collapsed="false">
      <c r="A213" s="18" t="s">
        <v>153</v>
      </c>
      <c r="B213" s="18"/>
      <c r="C213" s="18"/>
      <c r="D213" s="18"/>
      <c r="E213" s="18"/>
      <c r="F213" s="101" t="n">
        <f aca="false">F211+F212</f>
        <v>4153.33368961211</v>
      </c>
      <c r="G213" s="101"/>
      <c r="K213" s="0"/>
    </row>
    <row r="214" customFormat="false" ht="14.25" hidden="false" customHeight="true" outlineLevel="0" collapsed="false">
      <c r="A214" s="129"/>
      <c r="B214" s="129"/>
      <c r="C214" s="129"/>
      <c r="D214" s="129"/>
      <c r="E214" s="129"/>
      <c r="F214" s="129"/>
      <c r="G214" s="129"/>
      <c r="K214" s="128"/>
    </row>
    <row r="215" customFormat="false" ht="12.75" hidden="false" customHeight="true" outlineLevel="0" collapsed="false">
      <c r="A215" s="23" t="s">
        <v>154</v>
      </c>
      <c r="B215" s="23"/>
      <c r="C215" s="23"/>
      <c r="D215" s="23"/>
      <c r="E215" s="23"/>
      <c r="F215" s="23"/>
      <c r="G215" s="23"/>
      <c r="K215" s="0"/>
    </row>
    <row r="216" customFormat="false" ht="14.25" hidden="false" customHeight="true" outlineLevel="0" collapsed="false">
      <c r="A216" s="0"/>
      <c r="B216" s="0"/>
      <c r="C216" s="0"/>
      <c r="D216" s="0"/>
      <c r="E216" s="0"/>
      <c r="F216" s="0"/>
      <c r="G216" s="0"/>
      <c r="K216" s="0"/>
    </row>
    <row r="217" customFormat="false" ht="35.25" hidden="false" customHeight="true" outlineLevel="0" collapsed="false">
      <c r="A217" s="39" t="s">
        <v>155</v>
      </c>
      <c r="B217" s="39"/>
      <c r="C217" s="39" t="s">
        <v>156</v>
      </c>
      <c r="D217" s="39" t="s">
        <v>157</v>
      </c>
      <c r="E217" s="39" t="s">
        <v>158</v>
      </c>
      <c r="F217" s="39" t="s">
        <v>159</v>
      </c>
      <c r="G217" s="39" t="s">
        <v>160</v>
      </c>
      <c r="K217" s="0"/>
    </row>
    <row r="218" customFormat="false" ht="23.75" hidden="false" customHeight="false" outlineLevel="0" collapsed="false">
      <c r="A218" s="11" t="s">
        <v>161</v>
      </c>
      <c r="B218" s="12" t="s">
        <v>22</v>
      </c>
      <c r="C218" s="137" t="n">
        <f aca="false">F213</f>
        <v>4153.33368961211</v>
      </c>
      <c r="D218" s="11" t="n">
        <v>1</v>
      </c>
      <c r="E218" s="137" t="n">
        <f aca="false">C218*D218</f>
        <v>4153.33368961211</v>
      </c>
      <c r="F218" s="154" t="n">
        <v>1</v>
      </c>
      <c r="G218" s="79" t="n">
        <f aca="false">E218*F218</f>
        <v>4153.33368961211</v>
      </c>
      <c r="K218" s="128"/>
    </row>
    <row r="219" customFormat="false" ht="14.25" hidden="false" customHeight="true" outlineLevel="0" collapsed="false">
      <c r="A219" s="39" t="s">
        <v>162</v>
      </c>
      <c r="B219" s="39"/>
      <c r="C219" s="39"/>
      <c r="D219" s="39"/>
      <c r="E219" s="39"/>
      <c r="F219" s="39"/>
      <c r="G219" s="151" t="n">
        <f aca="false">G218</f>
        <v>4153.33368961211</v>
      </c>
      <c r="K219" s="128"/>
    </row>
    <row r="220" customFormat="false" ht="12.8" hidden="false" customHeight="false" outlineLevel="0" collapsed="false">
      <c r="A220" s="0"/>
      <c r="B220" s="0"/>
      <c r="C220" s="0"/>
      <c r="D220" s="0"/>
      <c r="E220" s="0"/>
      <c r="F220" s="0"/>
      <c r="G220" s="0"/>
    </row>
    <row r="221" customFormat="false" ht="14.4" hidden="false" customHeight="false" outlineLevel="0" collapsed="false">
      <c r="A221" s="131" t="s">
        <v>163</v>
      </c>
      <c r="B221" s="131"/>
      <c r="C221" s="131"/>
      <c r="D221" s="131"/>
      <c r="E221" s="131"/>
      <c r="F221" s="131"/>
      <c r="G221" s="131"/>
    </row>
    <row r="222" customFormat="false" ht="14.4" hidden="false" customHeight="false" outlineLevel="0" collapsed="false">
      <c r="A222" s="69"/>
      <c r="B222" s="69"/>
      <c r="C222" s="69"/>
      <c r="D222" s="69"/>
      <c r="E222" s="69"/>
      <c r="F222" s="69"/>
      <c r="G222" s="69"/>
    </row>
    <row r="223" customFormat="false" ht="14.25" hidden="false" customHeight="true" outlineLevel="0" collapsed="false">
      <c r="A223" s="0"/>
      <c r="B223" s="0"/>
      <c r="C223" s="0"/>
      <c r="D223" s="0"/>
      <c r="E223" s="0"/>
      <c r="F223" s="0"/>
      <c r="G223" s="0"/>
    </row>
    <row r="224" customFormat="false" ht="12.75" hidden="false" customHeight="true" outlineLevel="0" collapsed="false">
      <c r="A224" s="132"/>
      <c r="B224" s="39" t="s">
        <v>164</v>
      </c>
      <c r="C224" s="39"/>
      <c r="D224" s="39"/>
      <c r="E224" s="39"/>
      <c r="F224" s="39" t="s">
        <v>145</v>
      </c>
      <c r="G224" s="39"/>
    </row>
    <row r="225" customFormat="false" ht="12.75" hidden="false" customHeight="true" outlineLevel="0" collapsed="false">
      <c r="A225" s="132"/>
      <c r="B225" s="39" t="s">
        <v>165</v>
      </c>
      <c r="C225" s="39"/>
      <c r="D225" s="39"/>
      <c r="E225" s="39"/>
      <c r="F225" s="39" t="s">
        <v>166</v>
      </c>
      <c r="G225" s="39"/>
    </row>
    <row r="226" customFormat="false" ht="12.75" hidden="false" customHeight="true" outlineLevel="0" collapsed="false">
      <c r="A226" s="11" t="s">
        <v>7</v>
      </c>
      <c r="B226" s="155" t="s">
        <v>167</v>
      </c>
      <c r="C226" s="155"/>
      <c r="D226" s="155"/>
      <c r="E226" s="155"/>
      <c r="F226" s="134" t="n">
        <f aca="false">C218</f>
        <v>4153.33368961211</v>
      </c>
      <c r="G226" s="134"/>
    </row>
    <row r="227" customFormat="false" ht="14.4" hidden="false" customHeight="false" outlineLevel="0" collapsed="false">
      <c r="A227" s="11" t="s">
        <v>9</v>
      </c>
      <c r="B227" s="155" t="s">
        <v>168</v>
      </c>
      <c r="C227" s="155"/>
      <c r="D227" s="155"/>
      <c r="E227" s="155"/>
      <c r="F227" s="134" t="n">
        <f aca="false">G219</f>
        <v>4153.33368961211</v>
      </c>
      <c r="G227" s="134"/>
    </row>
    <row r="228" customFormat="false" ht="24.75" hidden="false" customHeight="true" outlineLevel="0" collapsed="false">
      <c r="A228" s="11" t="s">
        <v>12</v>
      </c>
      <c r="B228" s="156" t="s">
        <v>169</v>
      </c>
      <c r="C228" s="156"/>
      <c r="D228" s="156"/>
      <c r="E228" s="156"/>
      <c r="F228" s="134" t="n">
        <f aca="false">F227*12</f>
        <v>49840.0042753453</v>
      </c>
      <c r="G228" s="134"/>
    </row>
    <row r="229" customFormat="false" ht="12.8" hidden="false" customHeight="false" outlineLevel="0" collapsed="false">
      <c r="A229" s="0"/>
      <c r="B229" s="0"/>
      <c r="C229" s="0"/>
      <c r="D229" s="0"/>
      <c r="E229" s="0"/>
      <c r="F229" s="0"/>
      <c r="G229" s="0"/>
    </row>
    <row r="230" customFormat="false" ht="14.25" hidden="false" customHeight="true" outlineLevel="0" collapsed="false">
      <c r="A230" s="157" t="s">
        <v>170</v>
      </c>
      <c r="B230" s="157"/>
      <c r="C230" s="157"/>
      <c r="D230" s="157"/>
      <c r="E230" s="157"/>
      <c r="F230" s="157"/>
      <c r="G230" s="157"/>
    </row>
    <row r="231" customFormat="false" ht="30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2.75" hidden="false" customHeight="true" outlineLevel="0" collapsed="false"/>
    <row r="238" customFormat="false" ht="67.5" hidden="false" customHeight="true" outlineLevel="0" collapsed="false"/>
    <row r="239" customFormat="false" ht="36" hidden="false" customHeight="true" outlineLevel="0" collapsed="false"/>
    <row r="240" customFormat="false" ht="30" hidden="false" customHeight="true" outlineLevel="0" collapsed="false"/>
    <row r="241" customFormat="false" ht="13.5" hidden="false" customHeight="true" outlineLevel="0" collapsed="false"/>
  </sheetData>
  <mergeCells count="200">
    <mergeCell ref="A3:G3"/>
    <mergeCell ref="A4:G4"/>
    <mergeCell ref="A5:G5"/>
    <mergeCell ref="A6:G6"/>
    <mergeCell ref="A7:G7"/>
    <mergeCell ref="A8:E8"/>
    <mergeCell ref="F8:G8"/>
    <mergeCell ref="A9:E9"/>
    <mergeCell ref="A11:G11"/>
    <mergeCell ref="B13:E13"/>
    <mergeCell ref="F13:G13"/>
    <mergeCell ref="B14:E14"/>
    <mergeCell ref="F14:G14"/>
    <mergeCell ref="B15:E15"/>
    <mergeCell ref="F15:G15"/>
    <mergeCell ref="B16:E16"/>
    <mergeCell ref="F16:G16"/>
    <mergeCell ref="A17:G19"/>
    <mergeCell ref="B20:E20"/>
    <mergeCell ref="F20:G20"/>
    <mergeCell ref="B21:E21"/>
    <mergeCell ref="F21:G21"/>
    <mergeCell ref="A22:G22"/>
    <mergeCell ref="A23:G24"/>
    <mergeCell ref="A26:G27"/>
    <mergeCell ref="A32:G32"/>
    <mergeCell ref="A34:G34"/>
    <mergeCell ref="A36:G36"/>
    <mergeCell ref="A38:G38"/>
    <mergeCell ref="B39:E39"/>
    <mergeCell ref="F39:G39"/>
    <mergeCell ref="B40:E40"/>
    <mergeCell ref="F40:G40"/>
    <mergeCell ref="B41:E41"/>
    <mergeCell ref="F41:G41"/>
    <mergeCell ref="B42:E42"/>
    <mergeCell ref="F42:G42"/>
    <mergeCell ref="A44:G44"/>
    <mergeCell ref="A45:G45"/>
    <mergeCell ref="A46:G46"/>
    <mergeCell ref="A47:G47"/>
    <mergeCell ref="A48:G48"/>
    <mergeCell ref="B49:E49"/>
    <mergeCell ref="F49:G49"/>
    <mergeCell ref="B50:E50"/>
    <mergeCell ref="F50:G50"/>
    <mergeCell ref="B51:E51"/>
    <mergeCell ref="F51:G51"/>
    <mergeCell ref="A52:E52"/>
    <mergeCell ref="F52:G52"/>
    <mergeCell ref="A54:G55"/>
    <mergeCell ref="A56:G58"/>
    <mergeCell ref="A60:G60"/>
    <mergeCell ref="A63:G63"/>
    <mergeCell ref="A64:G64"/>
    <mergeCell ref="B65:E65"/>
    <mergeCell ref="B66:E66"/>
    <mergeCell ref="B67:E67"/>
    <mergeCell ref="A68:E68"/>
    <mergeCell ref="B69:E69"/>
    <mergeCell ref="A70:G72"/>
    <mergeCell ref="A73:G74"/>
    <mergeCell ref="A76:G77"/>
    <mergeCell ref="A78:G79"/>
    <mergeCell ref="A80:F80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A92:G93"/>
    <mergeCell ref="A94:G95"/>
    <mergeCell ref="A96:G96"/>
    <mergeCell ref="A97:G97"/>
    <mergeCell ref="B100:E100"/>
    <mergeCell ref="F100:G100"/>
    <mergeCell ref="B101:E101"/>
    <mergeCell ref="F101:G101"/>
    <mergeCell ref="B102:E102"/>
    <mergeCell ref="F102:G102"/>
    <mergeCell ref="B103:E103"/>
    <mergeCell ref="F103:G103"/>
    <mergeCell ref="B104:E104"/>
    <mergeCell ref="F104:G104"/>
    <mergeCell ref="B105:E105"/>
    <mergeCell ref="F105:G105"/>
    <mergeCell ref="A106:E106"/>
    <mergeCell ref="F106:G106"/>
    <mergeCell ref="A107:G107"/>
    <mergeCell ref="A108:G108"/>
    <mergeCell ref="A110:G111"/>
    <mergeCell ref="A113:G114"/>
    <mergeCell ref="A117:G117"/>
    <mergeCell ref="B119:E119"/>
    <mergeCell ref="F119:G119"/>
    <mergeCell ref="B120:E120"/>
    <mergeCell ref="F120:G120"/>
    <mergeCell ref="B121:E121"/>
    <mergeCell ref="F121:G121"/>
    <mergeCell ref="B122:E122"/>
    <mergeCell ref="F122:G122"/>
    <mergeCell ref="A123:E123"/>
    <mergeCell ref="F123:G123"/>
    <mergeCell ref="A129:G129"/>
    <mergeCell ref="B131:E131"/>
    <mergeCell ref="B132:E132"/>
    <mergeCell ref="B133:E133"/>
    <mergeCell ref="B134:E134"/>
    <mergeCell ref="B135:E135"/>
    <mergeCell ref="B136:E136"/>
    <mergeCell ref="B137:E137"/>
    <mergeCell ref="A139:G139"/>
    <mergeCell ref="A141:G141"/>
    <mergeCell ref="A142:G142"/>
    <mergeCell ref="A144:F144"/>
    <mergeCell ref="A146:G146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A157:G158"/>
    <mergeCell ref="A159:G159"/>
    <mergeCell ref="B161:E161"/>
    <mergeCell ref="B162:E162"/>
    <mergeCell ref="A163:E163"/>
    <mergeCell ref="A165:G166"/>
    <mergeCell ref="A168:G168"/>
    <mergeCell ref="A169:G169"/>
    <mergeCell ref="B170:E170"/>
    <mergeCell ref="B171:E171"/>
    <mergeCell ref="B172:E172"/>
    <mergeCell ref="B173:E173"/>
    <mergeCell ref="A176:G176"/>
    <mergeCell ref="B178:E178"/>
    <mergeCell ref="F178:G178"/>
    <mergeCell ref="B179:E179"/>
    <mergeCell ref="F179:G179"/>
    <mergeCell ref="B180:E180"/>
    <mergeCell ref="F180:G180"/>
    <mergeCell ref="B181:E181"/>
    <mergeCell ref="F181:G181"/>
    <mergeCell ref="B182:E182"/>
    <mergeCell ref="F182:G182"/>
    <mergeCell ref="B183:E183"/>
    <mergeCell ref="F183:G183"/>
    <mergeCell ref="A184:G184"/>
    <mergeCell ref="A186:G186"/>
    <mergeCell ref="A188:F188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A200:G200"/>
    <mergeCell ref="A201:G201"/>
    <mergeCell ref="A203:G203"/>
    <mergeCell ref="B205:E205"/>
    <mergeCell ref="F205:G205"/>
    <mergeCell ref="B206:E206"/>
    <mergeCell ref="F206:G206"/>
    <mergeCell ref="B207:E207"/>
    <mergeCell ref="F207:G207"/>
    <mergeCell ref="B208:E208"/>
    <mergeCell ref="F208:G208"/>
    <mergeCell ref="B209:E209"/>
    <mergeCell ref="F209:G209"/>
    <mergeCell ref="B210:E210"/>
    <mergeCell ref="F210:G210"/>
    <mergeCell ref="A211:E211"/>
    <mergeCell ref="F211:G211"/>
    <mergeCell ref="B212:E212"/>
    <mergeCell ref="F212:G212"/>
    <mergeCell ref="A213:E213"/>
    <mergeCell ref="F213:G213"/>
    <mergeCell ref="A215:G215"/>
    <mergeCell ref="A217:B217"/>
    <mergeCell ref="A219:F219"/>
    <mergeCell ref="A221:G221"/>
    <mergeCell ref="B224:G224"/>
    <mergeCell ref="B225:E225"/>
    <mergeCell ref="F225:G225"/>
    <mergeCell ref="B226:E226"/>
    <mergeCell ref="F226:G226"/>
    <mergeCell ref="B227:E227"/>
    <mergeCell ref="F227:G227"/>
    <mergeCell ref="B228:E228"/>
    <mergeCell ref="F228:G228"/>
    <mergeCell ref="A230:G2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30" activeCellId="0" sqref="G30"/>
    </sheetView>
  </sheetViews>
  <sheetFormatPr defaultRowHeight="12.75" outlineLevelRow="0" outlineLevelCol="0"/>
  <cols>
    <col collapsed="false" customWidth="true" hidden="false" outlineLevel="0" max="1" min="1" style="83" width="15.95"/>
    <col collapsed="false" customWidth="true" hidden="false" outlineLevel="0" max="2" min="2" style="83" width="16.2"/>
    <col collapsed="false" customWidth="true" hidden="false" outlineLevel="0" max="3" min="3" style="83" width="19.8"/>
    <col collapsed="false" customWidth="false" hidden="false" outlineLevel="0" max="4" min="4" style="83" width="11.57"/>
    <col collapsed="false" customWidth="true" hidden="false" outlineLevel="0" max="5" min="5" style="83" width="4.97"/>
    <col collapsed="false" customWidth="true" hidden="false" outlineLevel="0" max="6" min="6" style="83" width="19.04"/>
    <col collapsed="false" customWidth="true" hidden="false" outlineLevel="0" max="7" min="7" style="83" width="16.74"/>
    <col collapsed="false" customWidth="true" hidden="false" outlineLevel="0" max="8" min="8" style="83" width="20.23"/>
    <col collapsed="false" customWidth="false" hidden="false" outlineLevel="0" max="9" min="9" style="83" width="11.57"/>
    <col collapsed="false" customWidth="true" hidden="false" outlineLevel="0" max="17" min="10" style="83" width="10.8"/>
    <col collapsed="false" customWidth="true" hidden="false" outlineLevel="0" max="26" min="18" style="83" width="8.37"/>
    <col collapsed="false" customWidth="true" hidden="false" outlineLevel="0" max="1025" min="27" style="83" width="13.63"/>
  </cols>
  <sheetData>
    <row r="1" customFormat="false" ht="14.25" hidden="false" customHeight="true" outlineLevel="0" collapsed="false">
      <c r="A1" s="158" t="s">
        <v>173</v>
      </c>
      <c r="B1" s="158"/>
      <c r="C1" s="158"/>
      <c r="D1" s="158"/>
      <c r="E1" s="158"/>
      <c r="F1" s="158"/>
      <c r="G1" s="158"/>
      <c r="H1" s="158"/>
      <c r="I1" s="158"/>
    </row>
    <row r="2" customFormat="false" ht="14.25" hidden="false" customHeight="true" outlineLevel="0" collapsed="false">
      <c r="A2" s="158"/>
      <c r="B2" s="158"/>
      <c r="C2" s="158"/>
      <c r="D2" s="158"/>
      <c r="E2" s="158"/>
      <c r="F2" s="158"/>
      <c r="G2" s="158"/>
      <c r="H2" s="158"/>
      <c r="I2" s="158"/>
    </row>
    <row r="3" customFormat="false" ht="14.25" hidden="false" customHeight="true" outlineLevel="0" collapsed="false">
      <c r="A3" s="159" t="s">
        <v>174</v>
      </c>
      <c r="B3" s="159"/>
      <c r="C3" s="159"/>
      <c r="D3" s="159"/>
      <c r="E3" s="160"/>
      <c r="F3" s="159" t="s">
        <v>175</v>
      </c>
      <c r="G3" s="159"/>
      <c r="H3" s="159"/>
      <c r="I3" s="159"/>
    </row>
    <row r="4" customFormat="false" ht="14.25" hidden="false" customHeight="true" outlineLevel="0" collapsed="false">
      <c r="A4" s="161" t="s">
        <v>176</v>
      </c>
      <c r="B4" s="161" t="s">
        <v>177</v>
      </c>
      <c r="C4" s="161" t="s">
        <v>178</v>
      </c>
      <c r="D4" s="161" t="s">
        <v>179</v>
      </c>
      <c r="E4" s="160"/>
      <c r="F4" s="161" t="s">
        <v>176</v>
      </c>
      <c r="G4" s="161" t="s">
        <v>177</v>
      </c>
      <c r="H4" s="161" t="s">
        <v>178</v>
      </c>
      <c r="I4" s="161" t="s">
        <v>179</v>
      </c>
    </row>
    <row r="5" customFormat="false" ht="14.25" hidden="false" customHeight="true" outlineLevel="0" collapsed="false">
      <c r="A5" s="162" t="s">
        <v>180</v>
      </c>
      <c r="B5" s="163" t="n">
        <v>1</v>
      </c>
      <c r="C5" s="162"/>
      <c r="D5" s="164" t="n">
        <v>0</v>
      </c>
      <c r="E5" s="160"/>
      <c r="F5" s="162" t="s">
        <v>180</v>
      </c>
      <c r="G5" s="163" t="n">
        <v>1</v>
      </c>
      <c r="H5" s="162"/>
      <c r="I5" s="164" t="n">
        <v>0</v>
      </c>
    </row>
    <row r="6" customFormat="false" ht="14.25" hidden="false" customHeight="true" outlineLevel="0" collapsed="false">
      <c r="A6" s="162"/>
      <c r="B6" s="163" t="s">
        <v>181</v>
      </c>
      <c r="C6" s="162"/>
      <c r="D6" s="164"/>
      <c r="E6" s="160"/>
      <c r="F6" s="162"/>
      <c r="G6" s="163" t="s">
        <v>181</v>
      </c>
      <c r="H6" s="162"/>
      <c r="I6" s="164"/>
    </row>
    <row r="7" customFormat="false" ht="14.25" hidden="false" customHeight="true" outlineLevel="0" collapsed="false">
      <c r="A7" s="162" t="s">
        <v>182</v>
      </c>
      <c r="B7" s="163" t="n">
        <v>1</v>
      </c>
      <c r="C7" s="164" t="n">
        <f aca="false">'SERVENTE SEM INSALUBRIDADE'!F195</f>
        <v>3219.89373030509</v>
      </c>
      <c r="D7" s="164" t="n">
        <f aca="false">(B7/B8)*C7</f>
        <v>4.02486716288137</v>
      </c>
      <c r="E7" s="160"/>
      <c r="F7" s="162" t="s">
        <v>182</v>
      </c>
      <c r="G7" s="163" t="n">
        <v>1</v>
      </c>
      <c r="H7" s="164" t="n">
        <f aca="false">C7</f>
        <v>3219.89373030509</v>
      </c>
      <c r="I7" s="164" t="n">
        <f aca="false">(G7/G8)*H7</f>
        <v>4.02486716288137</v>
      </c>
    </row>
    <row r="8" customFormat="false" ht="14.25" hidden="false" customHeight="true" outlineLevel="0" collapsed="false">
      <c r="A8" s="162"/>
      <c r="B8" s="163" t="n">
        <v>800</v>
      </c>
      <c r="C8" s="164"/>
      <c r="D8" s="164"/>
      <c r="E8" s="160"/>
      <c r="F8" s="162"/>
      <c r="G8" s="163" t="n">
        <v>800</v>
      </c>
      <c r="H8" s="164"/>
      <c r="I8" s="164"/>
    </row>
    <row r="9" customFormat="false" ht="14.25" hidden="false" customHeight="true" outlineLevel="0" collapsed="false">
      <c r="A9" s="165" t="s">
        <v>183</v>
      </c>
      <c r="B9" s="165"/>
      <c r="C9" s="165"/>
      <c r="D9" s="166" t="n">
        <f aca="false">D5+D7</f>
        <v>4.02486716288137</v>
      </c>
      <c r="E9" s="160"/>
      <c r="F9" s="165" t="s">
        <v>183</v>
      </c>
      <c r="G9" s="165"/>
      <c r="H9" s="165"/>
      <c r="I9" s="166" t="n">
        <f aca="false">I5+I7</f>
        <v>4.02486716288137</v>
      </c>
    </row>
    <row r="10" customFormat="false" ht="12.75" hidden="false" customHeight="true" outlineLevel="0" collapsed="false">
      <c r="A10" s="167"/>
      <c r="B10" s="167"/>
      <c r="C10" s="167"/>
      <c r="D10" s="167"/>
      <c r="E10" s="160"/>
      <c r="F10" s="167"/>
      <c r="G10" s="167"/>
      <c r="H10" s="167"/>
      <c r="I10" s="167"/>
    </row>
    <row r="11" customFormat="false" ht="12.75" hidden="false" customHeight="true" outlineLevel="0" collapsed="false">
      <c r="A11" s="159" t="s">
        <v>184</v>
      </c>
      <c r="B11" s="159"/>
      <c r="C11" s="159"/>
      <c r="D11" s="159"/>
      <c r="E11" s="160"/>
      <c r="F11" s="159" t="s">
        <v>185</v>
      </c>
      <c r="G11" s="159"/>
      <c r="H11" s="159"/>
      <c r="I11" s="159"/>
    </row>
    <row r="12" customFormat="false" ht="12.75" hidden="false" customHeight="true" outlineLevel="0" collapsed="false">
      <c r="A12" s="161" t="s">
        <v>176</v>
      </c>
      <c r="B12" s="161" t="s">
        <v>177</v>
      </c>
      <c r="C12" s="161" t="s">
        <v>178</v>
      </c>
      <c r="D12" s="161" t="s">
        <v>179</v>
      </c>
      <c r="E12" s="160"/>
      <c r="F12" s="161" t="s">
        <v>176</v>
      </c>
      <c r="G12" s="161" t="s">
        <v>177</v>
      </c>
      <c r="H12" s="161" t="s">
        <v>178</v>
      </c>
      <c r="I12" s="161" t="s">
        <v>179</v>
      </c>
    </row>
    <row r="13" customFormat="false" ht="12.75" hidden="false" customHeight="true" outlineLevel="0" collapsed="false">
      <c r="A13" s="162" t="s">
        <v>180</v>
      </c>
      <c r="B13" s="163" t="n">
        <v>1</v>
      </c>
      <c r="C13" s="162"/>
      <c r="D13" s="164" t="n">
        <v>0</v>
      </c>
      <c r="E13" s="160"/>
      <c r="F13" s="162" t="s">
        <v>180</v>
      </c>
      <c r="G13" s="163" t="n">
        <v>1</v>
      </c>
      <c r="H13" s="162"/>
      <c r="I13" s="164" t="n">
        <v>0</v>
      </c>
    </row>
    <row r="14" customFormat="false" ht="12.75" hidden="false" customHeight="true" outlineLevel="0" collapsed="false">
      <c r="A14" s="162"/>
      <c r="B14" s="163" t="s">
        <v>186</v>
      </c>
      <c r="C14" s="162"/>
      <c r="D14" s="164"/>
      <c r="E14" s="160"/>
      <c r="F14" s="162"/>
      <c r="G14" s="163" t="s">
        <v>187</v>
      </c>
      <c r="H14" s="162"/>
      <c r="I14" s="164"/>
    </row>
    <row r="15" customFormat="false" ht="12.75" hidden="false" customHeight="true" outlineLevel="0" collapsed="false">
      <c r="A15" s="162" t="s">
        <v>182</v>
      </c>
      <c r="B15" s="163" t="n">
        <v>1</v>
      </c>
      <c r="C15" s="164" t="n">
        <f aca="false">C7</f>
        <v>3219.89373030509</v>
      </c>
      <c r="D15" s="164" t="n">
        <f aca="false">(B15/B16)*C15</f>
        <v>8.94414925084748</v>
      </c>
      <c r="E15" s="160"/>
      <c r="F15" s="162" t="s">
        <v>182</v>
      </c>
      <c r="G15" s="163" t="n">
        <v>1</v>
      </c>
      <c r="H15" s="164" t="n">
        <f aca="false">C7</f>
        <v>3219.89373030509</v>
      </c>
      <c r="I15" s="164" t="n">
        <f aca="false">(G15/G16)*H15</f>
        <v>2.14659582020339</v>
      </c>
    </row>
    <row r="16" customFormat="false" ht="12.75" hidden="false" customHeight="true" outlineLevel="0" collapsed="false">
      <c r="A16" s="162"/>
      <c r="B16" s="163" t="n">
        <v>360</v>
      </c>
      <c r="C16" s="164"/>
      <c r="D16" s="164"/>
      <c r="E16" s="160"/>
      <c r="F16" s="162"/>
      <c r="G16" s="163" t="n">
        <v>1500</v>
      </c>
      <c r="H16" s="164"/>
      <c r="I16" s="164"/>
    </row>
    <row r="17" customFormat="false" ht="12.75" hidden="false" customHeight="true" outlineLevel="0" collapsed="false">
      <c r="A17" s="165" t="s">
        <v>183</v>
      </c>
      <c r="B17" s="165"/>
      <c r="C17" s="165"/>
      <c r="D17" s="166" t="n">
        <f aca="false">D13+D15</f>
        <v>8.94414925084748</v>
      </c>
      <c r="E17" s="160"/>
      <c r="F17" s="165" t="s">
        <v>183</v>
      </c>
      <c r="G17" s="165"/>
      <c r="H17" s="165"/>
      <c r="I17" s="166" t="n">
        <f aca="false">I13+I15</f>
        <v>2.14659582020339</v>
      </c>
    </row>
    <row r="18" customFormat="false" ht="12.75" hidden="false" customHeight="true" outlineLevel="0" collapsed="false">
      <c r="A18" s="167"/>
      <c r="B18" s="167"/>
      <c r="C18" s="167"/>
      <c r="D18" s="167"/>
      <c r="E18" s="160"/>
      <c r="F18" s="167"/>
      <c r="G18" s="167"/>
      <c r="H18" s="167"/>
      <c r="I18" s="167"/>
    </row>
    <row r="19" customFormat="false" ht="12.75" hidden="false" customHeight="true" outlineLevel="0" collapsed="false">
      <c r="A19" s="159" t="s">
        <v>188</v>
      </c>
      <c r="B19" s="159"/>
      <c r="C19" s="159"/>
      <c r="D19" s="159"/>
      <c r="E19" s="160"/>
      <c r="F19" s="159" t="s">
        <v>189</v>
      </c>
      <c r="G19" s="159"/>
      <c r="H19" s="159"/>
      <c r="I19" s="159"/>
    </row>
    <row r="20" customFormat="false" ht="12.75" hidden="false" customHeight="true" outlineLevel="0" collapsed="false">
      <c r="A20" s="161" t="s">
        <v>176</v>
      </c>
      <c r="B20" s="161" t="s">
        <v>177</v>
      </c>
      <c r="C20" s="161" t="s">
        <v>178</v>
      </c>
      <c r="D20" s="161" t="s">
        <v>179</v>
      </c>
      <c r="E20" s="160"/>
      <c r="F20" s="161" t="s">
        <v>176</v>
      </c>
      <c r="G20" s="161" t="s">
        <v>177</v>
      </c>
      <c r="H20" s="161" t="s">
        <v>178</v>
      </c>
      <c r="I20" s="161" t="s">
        <v>179</v>
      </c>
    </row>
    <row r="21" customFormat="false" ht="12.75" hidden="false" customHeight="true" outlineLevel="0" collapsed="false">
      <c r="A21" s="162" t="s">
        <v>180</v>
      </c>
      <c r="B21" s="163" t="n">
        <v>1</v>
      </c>
      <c r="C21" s="162"/>
      <c r="D21" s="164" t="n">
        <v>0</v>
      </c>
      <c r="E21" s="160"/>
      <c r="F21" s="162" t="s">
        <v>180</v>
      </c>
      <c r="G21" s="163" t="n">
        <v>1</v>
      </c>
      <c r="H21" s="162"/>
      <c r="I21" s="164" t="n">
        <v>0</v>
      </c>
    </row>
    <row r="22" customFormat="false" ht="12.75" hidden="false" customHeight="true" outlineLevel="0" collapsed="false">
      <c r="A22" s="162"/>
      <c r="B22" s="163" t="s">
        <v>190</v>
      </c>
      <c r="C22" s="162"/>
      <c r="D22" s="164"/>
      <c r="E22" s="160"/>
      <c r="F22" s="162"/>
      <c r="G22" s="163" t="s">
        <v>191</v>
      </c>
      <c r="H22" s="162"/>
      <c r="I22" s="164"/>
    </row>
    <row r="23" customFormat="false" ht="12.75" hidden="false" customHeight="true" outlineLevel="0" collapsed="false">
      <c r="A23" s="162" t="s">
        <v>182</v>
      </c>
      <c r="B23" s="163" t="n">
        <v>1</v>
      </c>
      <c r="C23" s="164" t="n">
        <f aca="false">'SEREVENTE COM INSALUBRIDADE'!F213</f>
        <v>4153.33368961211</v>
      </c>
      <c r="D23" s="164" t="n">
        <f aca="false">(B23/B24)*C23</f>
        <v>20.7666684480605</v>
      </c>
      <c r="E23" s="160"/>
      <c r="F23" s="162" t="s">
        <v>182</v>
      </c>
      <c r="G23" s="163" t="n">
        <v>1</v>
      </c>
      <c r="H23" s="164" t="n">
        <f aca="false">C7</f>
        <v>3219.89373030509</v>
      </c>
      <c r="I23" s="164" t="n">
        <f aca="false">(G23/G24)*H23</f>
        <v>3.21989373030509</v>
      </c>
    </row>
    <row r="24" customFormat="false" ht="12.75" hidden="false" customHeight="true" outlineLevel="0" collapsed="false">
      <c r="A24" s="162"/>
      <c r="B24" s="163" t="n">
        <v>200</v>
      </c>
      <c r="C24" s="164"/>
      <c r="D24" s="164"/>
      <c r="E24" s="160"/>
      <c r="F24" s="162"/>
      <c r="G24" s="163" t="n">
        <v>1000</v>
      </c>
      <c r="H24" s="164"/>
      <c r="I24" s="164"/>
    </row>
    <row r="25" customFormat="false" ht="12.75" hidden="false" customHeight="true" outlineLevel="0" collapsed="false">
      <c r="A25" s="165" t="s">
        <v>183</v>
      </c>
      <c r="B25" s="165"/>
      <c r="C25" s="165"/>
      <c r="D25" s="166" t="n">
        <f aca="false">D21+D23</f>
        <v>20.7666684480605</v>
      </c>
      <c r="E25" s="160"/>
      <c r="F25" s="165" t="s">
        <v>183</v>
      </c>
      <c r="G25" s="165"/>
      <c r="H25" s="165"/>
      <c r="I25" s="166" t="n">
        <f aca="false">I21+I23</f>
        <v>3.21989373030509</v>
      </c>
    </row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A1:I2"/>
    <mergeCell ref="A3:D3"/>
    <mergeCell ref="E3:E25"/>
    <mergeCell ref="F3:I3"/>
    <mergeCell ref="A5:A6"/>
    <mergeCell ref="C5:C6"/>
    <mergeCell ref="D5:D6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  <mergeCell ref="A18:D18"/>
    <mergeCell ref="F18:I18"/>
    <mergeCell ref="A19:D19"/>
    <mergeCell ref="F19:I19"/>
    <mergeCell ref="A21:A22"/>
    <mergeCell ref="C21:C22"/>
    <mergeCell ref="D21:D22"/>
    <mergeCell ref="F21:F22"/>
    <mergeCell ref="H21:H22"/>
    <mergeCell ref="I21:I22"/>
    <mergeCell ref="A23:A24"/>
    <mergeCell ref="C23:C24"/>
    <mergeCell ref="D23:D24"/>
    <mergeCell ref="F23:F24"/>
    <mergeCell ref="H23:H24"/>
    <mergeCell ref="I23:I24"/>
    <mergeCell ref="A25:C25"/>
    <mergeCell ref="F25:H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6" activeCellId="0" sqref="F26"/>
    </sheetView>
  </sheetViews>
  <sheetFormatPr defaultRowHeight="12.75" outlineLevelRow="0" outlineLevelCol="0"/>
  <cols>
    <col collapsed="false" customWidth="true" hidden="false" outlineLevel="0" max="1" min="1" style="0" width="16.09"/>
    <col collapsed="false" customWidth="true" hidden="false" outlineLevel="0" max="2" min="2" style="0" width="17.11"/>
    <col collapsed="false" customWidth="true" hidden="false" outlineLevel="0" max="3" min="3" style="0" width="20.11"/>
    <col collapsed="false" customWidth="true" hidden="false" outlineLevel="0" max="4" min="4" style="0" width="12.85"/>
    <col collapsed="false" customWidth="true" hidden="false" outlineLevel="0" max="5" min="5" style="0" width="4.63"/>
    <col collapsed="false" customWidth="true" hidden="false" outlineLevel="0" max="6" min="6" style="0" width="15.74"/>
    <col collapsed="false" customWidth="true" hidden="false" outlineLevel="0" max="7" min="7" style="0" width="16.33"/>
    <col collapsed="false" customWidth="true" hidden="false" outlineLevel="0" max="8" min="8" style="0" width="19.71"/>
    <col collapsed="false" customWidth="true" hidden="false" outlineLevel="0" max="9" min="9" style="0" width="13.43"/>
    <col collapsed="false" customWidth="true" hidden="false" outlineLevel="0" max="17" min="10" style="0" width="10.8"/>
    <col collapsed="false" customWidth="true" hidden="false" outlineLevel="0" max="26" min="18" style="0" width="8.37"/>
    <col collapsed="false" customWidth="true" hidden="false" outlineLevel="0" max="1025" min="27" style="0" width="13.63"/>
  </cols>
  <sheetData>
    <row r="1" customFormat="false" ht="14.25" hidden="false" customHeight="true" outlineLevel="0" collapsed="false">
      <c r="A1" s="158" t="s">
        <v>192</v>
      </c>
      <c r="B1" s="158"/>
      <c r="C1" s="158"/>
      <c r="D1" s="158"/>
      <c r="E1" s="158"/>
      <c r="F1" s="158"/>
      <c r="G1" s="158"/>
      <c r="H1" s="158"/>
      <c r="I1" s="158"/>
    </row>
    <row r="2" s="83" customFormat="true" ht="14.25" hidden="false" customHeight="true" outlineLevel="0" collapsed="false">
      <c r="A2" s="158"/>
      <c r="B2" s="158"/>
      <c r="C2" s="158"/>
      <c r="D2" s="158"/>
      <c r="E2" s="158"/>
      <c r="F2" s="158"/>
      <c r="G2" s="158"/>
      <c r="H2" s="158"/>
      <c r="I2" s="158"/>
    </row>
    <row r="3" customFormat="false" ht="14.25" hidden="false" customHeight="true" outlineLevel="0" collapsed="false">
      <c r="A3" s="168" t="s">
        <v>193</v>
      </c>
      <c r="B3" s="168"/>
      <c r="C3" s="168"/>
      <c r="D3" s="168"/>
      <c r="E3" s="169"/>
      <c r="F3" s="159" t="s">
        <v>194</v>
      </c>
      <c r="G3" s="159"/>
      <c r="H3" s="159"/>
      <c r="I3" s="159"/>
    </row>
    <row r="4" customFormat="false" ht="14.25" hidden="false" customHeight="true" outlineLevel="0" collapsed="false">
      <c r="A4" s="161" t="s">
        <v>176</v>
      </c>
      <c r="B4" s="161" t="s">
        <v>177</v>
      </c>
      <c r="C4" s="161" t="s">
        <v>178</v>
      </c>
      <c r="D4" s="161" t="s">
        <v>179</v>
      </c>
      <c r="E4" s="169"/>
      <c r="F4" s="161" t="s">
        <v>176</v>
      </c>
      <c r="G4" s="161" t="s">
        <v>177</v>
      </c>
      <c r="H4" s="161" t="s">
        <v>178</v>
      </c>
      <c r="I4" s="161" t="s">
        <v>179</v>
      </c>
    </row>
    <row r="5" customFormat="false" ht="14.25" hidden="false" customHeight="true" outlineLevel="0" collapsed="false">
      <c r="A5" s="162" t="s">
        <v>180</v>
      </c>
      <c r="B5" s="163" t="n">
        <v>1</v>
      </c>
      <c r="C5" s="162"/>
      <c r="D5" s="164" t="n">
        <v>0</v>
      </c>
      <c r="E5" s="170"/>
      <c r="F5" s="162" t="s">
        <v>180</v>
      </c>
      <c r="G5" s="163" t="n">
        <v>1</v>
      </c>
      <c r="H5" s="162"/>
      <c r="I5" s="164" t="n">
        <v>0</v>
      </c>
    </row>
    <row r="6" customFormat="false" ht="14.25" hidden="false" customHeight="true" outlineLevel="0" collapsed="false">
      <c r="A6" s="162"/>
      <c r="B6" s="163" t="s">
        <v>195</v>
      </c>
      <c r="C6" s="162"/>
      <c r="D6" s="164"/>
      <c r="E6" s="170"/>
      <c r="F6" s="162"/>
      <c r="G6" s="163" t="s">
        <v>196</v>
      </c>
      <c r="H6" s="162"/>
      <c r="I6" s="164"/>
    </row>
    <row r="7" customFormat="false" ht="14.25" hidden="false" customHeight="true" outlineLevel="0" collapsed="false">
      <c r="A7" s="162" t="s">
        <v>182</v>
      </c>
      <c r="B7" s="163" t="n">
        <v>1</v>
      </c>
      <c r="C7" s="164" t="n">
        <f aca="false">'SERVENTE SEM INSALUBRIDADE'!F195</f>
        <v>3219.89373030509</v>
      </c>
      <c r="D7" s="164" t="n">
        <f aca="false">(B7/B8)*C7</f>
        <v>0.536648955050849</v>
      </c>
      <c r="E7" s="170"/>
      <c r="F7" s="162" t="s">
        <v>182</v>
      </c>
      <c r="G7" s="163" t="n">
        <v>1</v>
      </c>
      <c r="H7" s="164" t="n">
        <f aca="false">'SERVENTE SEM INSALUBRIDADE'!F195</f>
        <v>3219.89373030509</v>
      </c>
      <c r="I7" s="164" t="n">
        <f aca="false">(G7/G8)*H7</f>
        <v>1.7888298501695</v>
      </c>
    </row>
    <row r="8" customFormat="false" ht="14.25" hidden="false" customHeight="true" outlineLevel="0" collapsed="false">
      <c r="A8" s="162"/>
      <c r="B8" s="163" t="n">
        <v>6000</v>
      </c>
      <c r="C8" s="164"/>
      <c r="D8" s="164"/>
      <c r="E8" s="170"/>
      <c r="F8" s="162"/>
      <c r="G8" s="163" t="n">
        <v>1800</v>
      </c>
      <c r="H8" s="164"/>
      <c r="I8" s="164"/>
    </row>
    <row r="9" customFormat="false" ht="14.25" hidden="false" customHeight="true" outlineLevel="0" collapsed="false">
      <c r="A9" s="171" t="s">
        <v>197</v>
      </c>
      <c r="B9" s="171"/>
      <c r="C9" s="171"/>
      <c r="D9" s="166" t="n">
        <f aca="false">D5+D7</f>
        <v>0.536648955050849</v>
      </c>
      <c r="E9" s="170"/>
      <c r="F9" s="171" t="s">
        <v>197</v>
      </c>
      <c r="G9" s="171"/>
      <c r="H9" s="171"/>
      <c r="I9" s="166" t="n">
        <f aca="false">I5+I7</f>
        <v>1.7888298501695</v>
      </c>
    </row>
    <row r="10" customFormat="false" ht="12.75" hidden="false" customHeight="true" outlineLevel="0" collapsed="false">
      <c r="A10" s="167"/>
      <c r="B10" s="167"/>
      <c r="C10" s="167"/>
      <c r="D10" s="167"/>
      <c r="E10" s="170"/>
      <c r="F10" s="167"/>
      <c r="G10" s="167"/>
      <c r="H10" s="167"/>
      <c r="I10" s="167"/>
    </row>
    <row r="11" customFormat="false" ht="12.75" hidden="false" customHeight="true" outlineLevel="0" collapsed="false">
      <c r="A11" s="159" t="s">
        <v>198</v>
      </c>
      <c r="B11" s="159"/>
      <c r="C11" s="159"/>
      <c r="D11" s="159"/>
      <c r="E11" s="170"/>
      <c r="F11" s="159" t="s">
        <v>199</v>
      </c>
      <c r="G11" s="159"/>
      <c r="H11" s="159"/>
      <c r="I11" s="159"/>
    </row>
    <row r="12" s="83" customFormat="true" ht="12.75" hidden="false" customHeight="true" outlineLevel="0" collapsed="false">
      <c r="A12" s="161" t="s">
        <v>176</v>
      </c>
      <c r="B12" s="161" t="s">
        <v>177</v>
      </c>
      <c r="C12" s="161" t="s">
        <v>178</v>
      </c>
      <c r="D12" s="161" t="s">
        <v>179</v>
      </c>
      <c r="E12" s="170"/>
      <c r="F12" s="161" t="s">
        <v>176</v>
      </c>
      <c r="G12" s="161" t="s">
        <v>177</v>
      </c>
      <c r="H12" s="161" t="s">
        <v>178</v>
      </c>
      <c r="I12" s="161" t="s">
        <v>179</v>
      </c>
    </row>
    <row r="13" customFormat="false" ht="12.75" hidden="false" customHeight="true" outlineLevel="0" collapsed="false">
      <c r="A13" s="162" t="s">
        <v>180</v>
      </c>
      <c r="B13" s="163" t="n">
        <v>1</v>
      </c>
      <c r="C13" s="162"/>
      <c r="D13" s="164" t="n">
        <v>0</v>
      </c>
      <c r="E13" s="170"/>
      <c r="F13" s="162" t="s">
        <v>180</v>
      </c>
      <c r="G13" s="163" t="n">
        <v>1</v>
      </c>
      <c r="H13" s="162"/>
      <c r="I13" s="164" t="n">
        <v>0</v>
      </c>
    </row>
    <row r="14" customFormat="false" ht="12.75" hidden="false" customHeight="true" outlineLevel="0" collapsed="false">
      <c r="A14" s="162"/>
      <c r="B14" s="163" t="s">
        <v>196</v>
      </c>
      <c r="C14" s="162"/>
      <c r="D14" s="164"/>
      <c r="E14" s="170"/>
      <c r="F14" s="162"/>
      <c r="G14" s="163" t="s">
        <v>196</v>
      </c>
      <c r="H14" s="162"/>
      <c r="I14" s="164"/>
    </row>
    <row r="15" customFormat="false" ht="12.75" hidden="false" customHeight="true" outlineLevel="0" collapsed="false">
      <c r="A15" s="162" t="s">
        <v>182</v>
      </c>
      <c r="B15" s="163" t="n">
        <v>1</v>
      </c>
      <c r="C15" s="164" t="n">
        <f aca="false">'SERVENTE SEM INSALUBRIDADE'!F195</f>
        <v>3219.89373030509</v>
      </c>
      <c r="D15" s="164" t="n">
        <f aca="false">(B15/B16)*C15</f>
        <v>1.7888298501695</v>
      </c>
      <c r="E15" s="170"/>
      <c r="F15" s="162" t="s">
        <v>182</v>
      </c>
      <c r="G15" s="163" t="n">
        <v>1</v>
      </c>
      <c r="H15" s="164" t="n">
        <f aca="false">'SERVENTE SEM INSALUBRIDADE'!F195</f>
        <v>3219.89373030509</v>
      </c>
      <c r="I15" s="164" t="n">
        <f aca="false">(G15/G16)*H15</f>
        <v>1.7888298501695</v>
      </c>
    </row>
    <row r="16" customFormat="false" ht="12.75" hidden="false" customHeight="true" outlineLevel="0" collapsed="false">
      <c r="A16" s="162"/>
      <c r="B16" s="163" t="n">
        <v>1800</v>
      </c>
      <c r="C16" s="164"/>
      <c r="D16" s="164"/>
      <c r="E16" s="170"/>
      <c r="F16" s="162"/>
      <c r="G16" s="163" t="n">
        <v>1800</v>
      </c>
      <c r="H16" s="164"/>
      <c r="I16" s="164"/>
    </row>
    <row r="17" customFormat="false" ht="12.75" hidden="false" customHeight="true" outlineLevel="0" collapsed="false">
      <c r="A17" s="171" t="s">
        <v>197</v>
      </c>
      <c r="B17" s="171"/>
      <c r="C17" s="171"/>
      <c r="D17" s="166" t="n">
        <f aca="false">D13+D15</f>
        <v>1.7888298501695</v>
      </c>
      <c r="E17" s="170"/>
      <c r="F17" s="171" t="s">
        <v>197</v>
      </c>
      <c r="G17" s="171"/>
      <c r="H17" s="171"/>
      <c r="I17" s="166" t="n">
        <f aca="false">I13+I15</f>
        <v>1.7888298501695</v>
      </c>
    </row>
    <row r="32" customFormat="false" ht="14.25" hidden="false" customHeight="true" outlineLevel="0" collapsed="false"/>
    <row r="33" customFormat="false" ht="14.25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6">
    <mergeCell ref="A1:I2"/>
    <mergeCell ref="A3:D3"/>
    <mergeCell ref="F3:I3"/>
    <mergeCell ref="A5:A6"/>
    <mergeCell ref="C5:C6"/>
    <mergeCell ref="D5:D6"/>
    <mergeCell ref="E5:E17"/>
    <mergeCell ref="F5:F6"/>
    <mergeCell ref="H5:H6"/>
    <mergeCell ref="I5:I6"/>
    <mergeCell ref="A7:A8"/>
    <mergeCell ref="C7:C8"/>
    <mergeCell ref="D7:D8"/>
    <mergeCell ref="F7:F8"/>
    <mergeCell ref="H7:H8"/>
    <mergeCell ref="I7:I8"/>
    <mergeCell ref="A9:C9"/>
    <mergeCell ref="F9:H9"/>
    <mergeCell ref="A10:D10"/>
    <mergeCell ref="F10:I10"/>
    <mergeCell ref="A11:D11"/>
    <mergeCell ref="F11:I11"/>
    <mergeCell ref="A13:A14"/>
    <mergeCell ref="C13:C14"/>
    <mergeCell ref="D13:D14"/>
    <mergeCell ref="F13:F14"/>
    <mergeCell ref="H13:H14"/>
    <mergeCell ref="I13:I14"/>
    <mergeCell ref="A15:A16"/>
    <mergeCell ref="C15:C16"/>
    <mergeCell ref="D15:D16"/>
    <mergeCell ref="F15:F16"/>
    <mergeCell ref="H15:H16"/>
    <mergeCell ref="I15:I16"/>
    <mergeCell ref="A17:C17"/>
    <mergeCell ref="F17:H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8" activeCellId="0" sqref="F28"/>
    </sheetView>
  </sheetViews>
  <sheetFormatPr defaultRowHeight="12.8" outlineLevelRow="0" outlineLevelCol="0"/>
  <cols>
    <col collapsed="false" customWidth="true" hidden="false" outlineLevel="0" max="1" min="1" style="0" width="16.43"/>
    <col collapsed="false" customWidth="true" hidden="false" outlineLevel="0" max="2" min="2" style="0" width="16.47"/>
    <col collapsed="false" customWidth="true" hidden="false" outlineLevel="0" max="3" min="3" style="0" width="21.63"/>
    <col collapsed="false" customWidth="true" hidden="false" outlineLevel="0" max="4" min="4" style="0" width="32.65"/>
    <col collapsed="false" customWidth="false" hidden="false" outlineLevel="0" max="5" min="5" style="0" width="11.51"/>
    <col collapsed="false" customWidth="true" hidden="false" outlineLevel="0" max="6" min="6" style="0" width="19.31"/>
    <col collapsed="false" customWidth="true" hidden="false" outlineLevel="0" max="7" min="7" style="0" width="12.27"/>
    <col collapsed="false" customWidth="true" hidden="false" outlineLevel="0" max="8" min="8" style="0" width="19.04"/>
    <col collapsed="false" customWidth="true" hidden="false" outlineLevel="0" max="9" min="9" style="0" width="10.53"/>
    <col collapsed="false" customWidth="true" hidden="false" outlineLevel="0" max="1025" min="10" style="0" width="8.21"/>
  </cols>
  <sheetData>
    <row r="1" customFormat="false" ht="12.8" hidden="false" customHeight="false" outlineLevel="0" collapsed="false">
      <c r="A1" s="158" t="s">
        <v>200</v>
      </c>
      <c r="B1" s="158"/>
      <c r="C1" s="158"/>
      <c r="D1" s="158"/>
      <c r="E1" s="158"/>
      <c r="F1" s="158"/>
      <c r="G1" s="158"/>
    </row>
    <row r="2" customFormat="false" ht="12.8" hidden="false" customHeight="false" outlineLevel="0" collapsed="false">
      <c r="A2" s="159" t="s">
        <v>201</v>
      </c>
      <c r="B2" s="159"/>
      <c r="C2" s="159"/>
      <c r="D2" s="159"/>
      <c r="E2" s="159"/>
      <c r="F2" s="159"/>
      <c r="G2" s="159"/>
    </row>
    <row r="3" customFormat="false" ht="12.8" hidden="false" customHeight="false" outlineLevel="0" collapsed="false">
      <c r="A3" s="172" t="s">
        <v>176</v>
      </c>
      <c r="B3" s="173" t="s">
        <v>177</v>
      </c>
      <c r="C3" s="173" t="s">
        <v>202</v>
      </c>
      <c r="D3" s="173" t="s">
        <v>203</v>
      </c>
      <c r="E3" s="161" t="s">
        <v>204</v>
      </c>
      <c r="F3" s="173" t="s">
        <v>178</v>
      </c>
      <c r="G3" s="173" t="s">
        <v>179</v>
      </c>
    </row>
    <row r="4" customFormat="false" ht="12.8" hidden="false" customHeight="false" outlineLevel="0" collapsed="false">
      <c r="A4" s="174" t="s">
        <v>180</v>
      </c>
      <c r="B4" s="163" t="n">
        <v>1</v>
      </c>
      <c r="C4" s="162" t="n">
        <v>16</v>
      </c>
      <c r="D4" s="163" t="n">
        <v>1</v>
      </c>
      <c r="E4" s="175" t="n">
        <f aca="false">I4*C4*K4</f>
        <v>0</v>
      </c>
      <c r="F4" s="164" t="n">
        <v>0</v>
      </c>
      <c r="G4" s="164" t="n">
        <v>0</v>
      </c>
    </row>
    <row r="5" customFormat="false" ht="12.8" hidden="false" customHeight="false" outlineLevel="0" collapsed="false">
      <c r="A5" s="176"/>
      <c r="B5" s="163" t="s">
        <v>205</v>
      </c>
      <c r="C5" s="162"/>
      <c r="D5" s="177" t="n">
        <v>188.76</v>
      </c>
      <c r="E5" s="175"/>
      <c r="F5" s="164"/>
      <c r="G5" s="164"/>
      <c r="H5" s="178" t="n">
        <f aca="false">1/300</f>
        <v>0.00333333333333333</v>
      </c>
    </row>
    <row r="6" customFormat="false" ht="12.8" hidden="false" customHeight="false" outlineLevel="0" collapsed="false">
      <c r="A6" s="174" t="s">
        <v>182</v>
      </c>
      <c r="B6" s="163" t="n">
        <v>1</v>
      </c>
      <c r="C6" s="162" t="n">
        <v>16</v>
      </c>
      <c r="D6" s="163" t="n">
        <v>1</v>
      </c>
      <c r="E6" s="179" t="n">
        <f aca="false">(D6/D7)*C6*(B6/B7)</f>
        <v>0.000282545737091192</v>
      </c>
      <c r="F6" s="164" t="n">
        <f aca="false">'SERVENTE SEM INSALUBRIDADE'!F195</f>
        <v>3219.89373030509</v>
      </c>
      <c r="G6" s="164" t="n">
        <f aca="false">E6*F6</f>
        <v>0.909767247384359</v>
      </c>
      <c r="H6" s="178" t="n">
        <f aca="false">1/188.76</f>
        <v>0.00529773257045984</v>
      </c>
    </row>
    <row r="7" customFormat="false" ht="12.8" hidden="false" customHeight="false" outlineLevel="0" collapsed="false">
      <c r="A7" s="176"/>
      <c r="B7" s="163" t="n">
        <v>300</v>
      </c>
      <c r="C7" s="162"/>
      <c r="D7" s="177" t="n">
        <v>188.76</v>
      </c>
      <c r="E7" s="179"/>
      <c r="F7" s="164"/>
      <c r="G7" s="164"/>
      <c r="H7" s="178" t="n">
        <f aca="false">H5*C6*H6</f>
        <v>0.000282545737091192</v>
      </c>
    </row>
    <row r="8" customFormat="false" ht="12.8" hidden="false" customHeight="false" outlineLevel="0" collapsed="false">
      <c r="A8" s="171" t="s">
        <v>206</v>
      </c>
      <c r="B8" s="171"/>
      <c r="C8" s="171"/>
      <c r="D8" s="171"/>
      <c r="E8" s="171"/>
      <c r="F8" s="171"/>
      <c r="G8" s="166" t="n">
        <f aca="false">G4+G6</f>
        <v>0.909767247384359</v>
      </c>
    </row>
    <row r="9" customFormat="false" ht="12.8" hidden="false" customHeight="false" outlineLevel="0" collapsed="false">
      <c r="A9" s="159" t="s">
        <v>207</v>
      </c>
      <c r="B9" s="159"/>
      <c r="C9" s="159"/>
      <c r="D9" s="159"/>
      <c r="E9" s="159"/>
      <c r="F9" s="159"/>
      <c r="G9" s="159"/>
    </row>
    <row r="10" customFormat="false" ht="12.8" hidden="false" customHeight="false" outlineLevel="0" collapsed="false">
      <c r="A10" s="172" t="s">
        <v>176</v>
      </c>
      <c r="B10" s="173" t="s">
        <v>177</v>
      </c>
      <c r="C10" s="173" t="s">
        <v>202</v>
      </c>
      <c r="D10" s="173" t="s">
        <v>203</v>
      </c>
      <c r="E10" s="161" t="s">
        <v>204</v>
      </c>
      <c r="F10" s="173" t="s">
        <v>178</v>
      </c>
      <c r="G10" s="173" t="s">
        <v>179</v>
      </c>
    </row>
    <row r="11" customFormat="false" ht="12.8" hidden="false" customHeight="false" outlineLevel="0" collapsed="false">
      <c r="A11" s="174" t="s">
        <v>180</v>
      </c>
      <c r="B11" s="163" t="n">
        <v>1</v>
      </c>
      <c r="C11" s="162" t="n">
        <v>16</v>
      </c>
      <c r="D11" s="163" t="n">
        <v>1</v>
      </c>
      <c r="E11" s="175" t="n">
        <f aca="false">I11*C11*K11</f>
        <v>0</v>
      </c>
      <c r="F11" s="164" t="n">
        <v>0</v>
      </c>
      <c r="G11" s="164" t="n">
        <v>0</v>
      </c>
    </row>
    <row r="12" customFormat="false" ht="12.8" hidden="false" customHeight="false" outlineLevel="0" collapsed="false">
      <c r="A12" s="176"/>
      <c r="B12" s="163" t="s">
        <v>205</v>
      </c>
      <c r="C12" s="162"/>
      <c r="D12" s="177" t="n">
        <v>188.76</v>
      </c>
      <c r="E12" s="175"/>
      <c r="F12" s="164"/>
      <c r="G12" s="164"/>
    </row>
    <row r="13" customFormat="false" ht="12.8" hidden="false" customHeight="false" outlineLevel="0" collapsed="false">
      <c r="A13" s="174" t="s">
        <v>182</v>
      </c>
      <c r="B13" s="163" t="n">
        <v>1</v>
      </c>
      <c r="C13" s="162" t="n">
        <v>16</v>
      </c>
      <c r="D13" s="163" t="n">
        <v>1</v>
      </c>
      <c r="E13" s="179" t="n">
        <f aca="false">(D13/D14)*C13*(B13/B14)</f>
        <v>0.000282545737091192</v>
      </c>
      <c r="F13" s="164" t="n">
        <f aca="false">'SERVENTE SEM INSALUBRIDADE'!F195</f>
        <v>3219.89373030509</v>
      </c>
      <c r="G13" s="164" t="n">
        <f aca="false">E13*F13</f>
        <v>0.909767247384359</v>
      </c>
    </row>
    <row r="14" customFormat="false" ht="12.8" hidden="false" customHeight="false" outlineLevel="0" collapsed="false">
      <c r="A14" s="176"/>
      <c r="B14" s="163" t="n">
        <v>300</v>
      </c>
      <c r="C14" s="162"/>
      <c r="D14" s="177" t="n">
        <v>188.76</v>
      </c>
      <c r="E14" s="179"/>
      <c r="F14" s="164"/>
      <c r="G14" s="164"/>
    </row>
    <row r="15" customFormat="false" ht="12.8" hidden="false" customHeight="false" outlineLevel="0" collapsed="false">
      <c r="A15" s="171" t="s">
        <v>206</v>
      </c>
      <c r="B15" s="171"/>
      <c r="C15" s="171"/>
      <c r="D15" s="171"/>
      <c r="E15" s="171"/>
      <c r="F15" s="171"/>
      <c r="G15" s="166" t="n">
        <f aca="false">G11+G13</f>
        <v>0.909767247384359</v>
      </c>
    </row>
  </sheetData>
  <mergeCells count="21">
    <mergeCell ref="A1:G1"/>
    <mergeCell ref="A2:G2"/>
    <mergeCell ref="C4:C5"/>
    <mergeCell ref="E4:E5"/>
    <mergeCell ref="F4:F5"/>
    <mergeCell ref="G4:G5"/>
    <mergeCell ref="C6:C7"/>
    <mergeCell ref="E6:E7"/>
    <mergeCell ref="F6:F7"/>
    <mergeCell ref="G6:G7"/>
    <mergeCell ref="A8:F8"/>
    <mergeCell ref="A9:G9"/>
    <mergeCell ref="C11:C12"/>
    <mergeCell ref="E11:E12"/>
    <mergeCell ref="F11:F12"/>
    <mergeCell ref="G11:G12"/>
    <mergeCell ref="C13:C14"/>
    <mergeCell ref="E13:E14"/>
    <mergeCell ref="F13:F14"/>
    <mergeCell ref="G13:G14"/>
    <mergeCell ref="A15:F1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4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31" activeCellId="0" sqref="C31"/>
    </sheetView>
  </sheetViews>
  <sheetFormatPr defaultRowHeight="12.8" outlineLevelRow="0" outlineLevelCol="0"/>
  <cols>
    <col collapsed="false" customWidth="true" hidden="false" outlineLevel="0" max="1" min="1" style="0" width="53.46"/>
    <col collapsed="false" customWidth="true" hidden="false" outlineLevel="0" max="2" min="2" style="0" width="19.84"/>
    <col collapsed="false" customWidth="true" hidden="false" outlineLevel="0" max="3" min="3" style="0" width="8.79"/>
    <col collapsed="false" customWidth="true" hidden="false" outlineLevel="0" max="4" min="4" style="0" width="8.21"/>
    <col collapsed="false" customWidth="true" hidden="false" outlineLevel="0" max="5" min="5" style="0" width="10.58"/>
    <col collapsed="false" customWidth="true" hidden="false" outlineLevel="0" max="6" min="6" style="0" width="20.37"/>
    <col collapsed="false" customWidth="true" hidden="false" outlineLevel="0" max="7" min="7" style="0" width="10.8"/>
    <col collapsed="false" customWidth="true" hidden="false" outlineLevel="0" max="8" min="8" style="0" width="13.63"/>
    <col collapsed="false" customWidth="true" hidden="false" outlineLevel="0" max="16" min="9" style="0" width="10.8"/>
    <col collapsed="false" customWidth="true" hidden="false" outlineLevel="0" max="26" min="17" style="0" width="8.37"/>
    <col collapsed="false" customWidth="true" hidden="false" outlineLevel="0" max="1025" min="27" style="0" width="13.63"/>
  </cols>
  <sheetData>
    <row r="1" customFormat="false" ht="14.25" hidden="false" customHeight="true" outlineLevel="0" collapsed="false">
      <c r="A1" s="158" t="s">
        <v>208</v>
      </c>
      <c r="B1" s="158"/>
      <c r="C1" s="158"/>
      <c r="D1" s="158"/>
      <c r="E1" s="158"/>
      <c r="F1" s="158"/>
    </row>
    <row r="2" s="83" customFormat="true" ht="14.25" hidden="false" customHeight="true" outlineLevel="0" collapsed="false">
      <c r="A2" s="159" t="s">
        <v>209</v>
      </c>
      <c r="B2" s="159"/>
      <c r="C2" s="159"/>
      <c r="D2" s="159"/>
      <c r="E2" s="159"/>
      <c r="F2" s="159"/>
    </row>
    <row r="3" customFormat="false" ht="14.25" hidden="false" customHeight="true" outlineLevel="0" collapsed="false">
      <c r="A3" s="161" t="s">
        <v>210</v>
      </c>
      <c r="B3" s="161" t="s">
        <v>211</v>
      </c>
      <c r="C3" s="161" t="s">
        <v>212</v>
      </c>
      <c r="D3" s="161" t="s">
        <v>213</v>
      </c>
      <c r="E3" s="161" t="s">
        <v>214</v>
      </c>
      <c r="F3" s="180" t="s">
        <v>215</v>
      </c>
      <c r="H3" s="181"/>
    </row>
    <row r="4" s="83" customFormat="true" ht="14.25" hidden="false" customHeight="true" outlineLevel="0" collapsed="false">
      <c r="A4" s="182" t="s">
        <v>216</v>
      </c>
      <c r="B4" s="183" t="n">
        <v>111.48</v>
      </c>
      <c r="C4" s="184" t="n">
        <v>4.02</v>
      </c>
      <c r="D4" s="163" t="n">
        <v>12</v>
      </c>
      <c r="E4" s="184" t="n">
        <f aca="false">C4*D4</f>
        <v>48.24</v>
      </c>
      <c r="F4" s="185" t="n">
        <f aca="false">B4*E4</f>
        <v>5377.7952</v>
      </c>
    </row>
    <row r="5" customFormat="false" ht="14.25" hidden="false" customHeight="true" outlineLevel="0" collapsed="false">
      <c r="A5" s="182" t="s">
        <v>217</v>
      </c>
      <c r="B5" s="183" t="n">
        <v>1238.89</v>
      </c>
      <c r="C5" s="184" t="n">
        <v>4.02</v>
      </c>
      <c r="D5" s="163" t="n">
        <v>12</v>
      </c>
      <c r="E5" s="184" t="n">
        <f aca="false">C5*D5</f>
        <v>48.24</v>
      </c>
      <c r="F5" s="185" t="n">
        <f aca="false">B5*E5</f>
        <v>59764.0536</v>
      </c>
    </row>
    <row r="6" customFormat="false" ht="14.25" hidden="false" customHeight="true" outlineLevel="0" collapsed="false">
      <c r="A6" s="182" t="s">
        <v>218</v>
      </c>
      <c r="B6" s="183" t="n">
        <v>589.98</v>
      </c>
      <c r="C6" s="184" t="n">
        <v>8.94</v>
      </c>
      <c r="D6" s="163" t="n">
        <v>12</v>
      </c>
      <c r="E6" s="184" t="n">
        <f aca="false">C6*D6</f>
        <v>107.28</v>
      </c>
      <c r="F6" s="185" t="n">
        <f aca="false">B6*E6</f>
        <v>63293.0544</v>
      </c>
    </row>
    <row r="7" customFormat="false" ht="14.25" hidden="false" customHeight="true" outlineLevel="0" collapsed="false">
      <c r="A7" s="182" t="s">
        <v>219</v>
      </c>
      <c r="B7" s="183" t="n">
        <v>65.48</v>
      </c>
      <c r="C7" s="184" t="n">
        <v>2.15</v>
      </c>
      <c r="D7" s="163" t="n">
        <v>12</v>
      </c>
      <c r="E7" s="184" t="n">
        <f aca="false">C7*D7</f>
        <v>25.8</v>
      </c>
      <c r="F7" s="185" t="n">
        <f aca="false">B7*E7</f>
        <v>1689.384</v>
      </c>
    </row>
    <row r="8" customFormat="false" ht="14.25" hidden="false" customHeight="true" outlineLevel="0" collapsed="false">
      <c r="A8" s="182" t="s">
        <v>220</v>
      </c>
      <c r="B8" s="183" t="n">
        <v>1954.94</v>
      </c>
      <c r="C8" s="184" t="n">
        <v>3.22</v>
      </c>
      <c r="D8" s="163" t="n">
        <v>12</v>
      </c>
      <c r="E8" s="184" t="n">
        <f aca="false">C8*D8</f>
        <v>38.64</v>
      </c>
      <c r="F8" s="185" t="n">
        <f aca="false">B8*E8</f>
        <v>75538.8816</v>
      </c>
    </row>
    <row r="9" customFormat="false" ht="14.25" hidden="false" customHeight="true" outlineLevel="0" collapsed="false">
      <c r="A9" s="182" t="s">
        <v>221</v>
      </c>
      <c r="B9" s="183" t="n">
        <v>241.97</v>
      </c>
      <c r="C9" s="184" t="n">
        <v>20.77</v>
      </c>
      <c r="D9" s="163" t="n">
        <v>12</v>
      </c>
      <c r="E9" s="184" t="n">
        <f aca="false">C9*D9</f>
        <v>249.24</v>
      </c>
      <c r="F9" s="185" t="n">
        <f aca="false">B9*E9</f>
        <v>60308.6028</v>
      </c>
    </row>
    <row r="10" customFormat="false" ht="14.25" hidden="false" customHeight="true" outlineLevel="0" collapsed="false">
      <c r="A10" s="171" t="s">
        <v>222</v>
      </c>
      <c r="B10" s="171"/>
      <c r="C10" s="171"/>
      <c r="D10" s="171"/>
      <c r="E10" s="171"/>
      <c r="F10" s="186" t="n">
        <f aca="false">F4+F5+F6+F7+F8+F9</f>
        <v>265971.7716</v>
      </c>
    </row>
    <row r="11" customFormat="false" ht="14.25" hidden="false" customHeight="true" outlineLevel="0" collapsed="false">
      <c r="A11" s="159" t="s">
        <v>223</v>
      </c>
      <c r="B11" s="159"/>
      <c r="C11" s="159"/>
      <c r="D11" s="159"/>
      <c r="E11" s="159"/>
      <c r="F11" s="159"/>
    </row>
    <row r="12" customFormat="false" ht="14.25" hidden="false" customHeight="true" outlineLevel="0" collapsed="false">
      <c r="A12" s="161" t="s">
        <v>210</v>
      </c>
      <c r="B12" s="161" t="s">
        <v>211</v>
      </c>
      <c r="C12" s="161" t="s">
        <v>212</v>
      </c>
      <c r="D12" s="161" t="s">
        <v>213</v>
      </c>
      <c r="E12" s="161" t="s">
        <v>214</v>
      </c>
      <c r="F12" s="180" t="s">
        <v>215</v>
      </c>
    </row>
    <row r="13" customFormat="false" ht="12.75" hidden="false" customHeight="true" outlineLevel="0" collapsed="false">
      <c r="A13" s="182" t="s">
        <v>224</v>
      </c>
      <c r="B13" s="187" t="n">
        <v>1914.13</v>
      </c>
      <c r="C13" s="184" t="n">
        <v>0.54</v>
      </c>
      <c r="D13" s="163" t="n">
        <v>12</v>
      </c>
      <c r="E13" s="184" t="n">
        <f aca="false">D13*C13</f>
        <v>6.48</v>
      </c>
      <c r="F13" s="185" t="n">
        <f aca="false">B13*E13</f>
        <v>12403.5624</v>
      </c>
    </row>
    <row r="14" customFormat="false" ht="12.75" hidden="false" customHeight="true" outlineLevel="0" collapsed="false">
      <c r="A14" s="182" t="s">
        <v>225</v>
      </c>
      <c r="B14" s="187" t="n">
        <v>245.91</v>
      </c>
      <c r="C14" s="184" t="n">
        <v>1.79</v>
      </c>
      <c r="D14" s="163" t="n">
        <v>12</v>
      </c>
      <c r="E14" s="184" t="n">
        <f aca="false">D14*C14</f>
        <v>21.48</v>
      </c>
      <c r="F14" s="185" t="n">
        <f aca="false">B14*E14</f>
        <v>5282.1468</v>
      </c>
    </row>
    <row r="15" customFormat="false" ht="14.25" hidden="false" customHeight="true" outlineLevel="0" collapsed="false">
      <c r="A15" s="182" t="s">
        <v>226</v>
      </c>
      <c r="B15" s="187" t="n">
        <v>2220.61</v>
      </c>
      <c r="C15" s="184" t="n">
        <v>1.79</v>
      </c>
      <c r="D15" s="163" t="n">
        <v>12</v>
      </c>
      <c r="E15" s="184" t="n">
        <f aca="false">D15*C15</f>
        <v>21.48</v>
      </c>
      <c r="F15" s="185" t="n">
        <f aca="false">B15*E15</f>
        <v>47698.7028</v>
      </c>
    </row>
    <row r="16" customFormat="false" ht="12.75" hidden="false" customHeight="true" outlineLevel="0" collapsed="false">
      <c r="A16" s="182" t="s">
        <v>227</v>
      </c>
      <c r="B16" s="187" t="n">
        <v>553</v>
      </c>
      <c r="C16" s="184" t="n">
        <v>1.79</v>
      </c>
      <c r="D16" s="163" t="n">
        <v>12</v>
      </c>
      <c r="E16" s="184" t="n">
        <f aca="false">D16*C16</f>
        <v>21.48</v>
      </c>
      <c r="F16" s="185" t="n">
        <f aca="false">B16*E16</f>
        <v>11878.44</v>
      </c>
    </row>
    <row r="17" s="83" customFormat="true" ht="12.75" hidden="false" customHeight="true" outlineLevel="0" collapsed="false">
      <c r="A17" s="171" t="s">
        <v>228</v>
      </c>
      <c r="B17" s="171"/>
      <c r="C17" s="171"/>
      <c r="D17" s="171"/>
      <c r="E17" s="171"/>
      <c r="F17" s="186" t="n">
        <f aca="false">SUM(F13:F16)</f>
        <v>77262.852</v>
      </c>
    </row>
    <row r="18" customFormat="false" ht="12.75" hidden="false" customHeight="true" outlineLevel="0" collapsed="false">
      <c r="A18" s="159" t="s">
        <v>200</v>
      </c>
      <c r="B18" s="159"/>
      <c r="C18" s="159"/>
      <c r="D18" s="159"/>
      <c r="E18" s="159"/>
      <c r="F18" s="159"/>
    </row>
    <row r="19" customFormat="false" ht="12.75" hidden="false" customHeight="true" outlineLevel="0" collapsed="false">
      <c r="A19" s="161" t="s">
        <v>210</v>
      </c>
      <c r="B19" s="161" t="s">
        <v>211</v>
      </c>
      <c r="C19" s="161" t="s">
        <v>212</v>
      </c>
      <c r="D19" s="161" t="s">
        <v>213</v>
      </c>
      <c r="E19" s="161" t="s">
        <v>214</v>
      </c>
      <c r="F19" s="180" t="s">
        <v>215</v>
      </c>
    </row>
    <row r="20" s="83" customFormat="true" ht="12.75" hidden="false" customHeight="true" outlineLevel="0" collapsed="false">
      <c r="A20" s="182" t="s">
        <v>229</v>
      </c>
      <c r="B20" s="187" t="n">
        <v>294.63</v>
      </c>
      <c r="C20" s="184" t="n">
        <v>0.91</v>
      </c>
      <c r="D20" s="163" t="n">
        <v>12</v>
      </c>
      <c r="E20" s="184" t="n">
        <f aca="false">C20*D20</f>
        <v>10.92</v>
      </c>
      <c r="F20" s="185" t="n">
        <f aca="false">B20*E20</f>
        <v>3217.3596</v>
      </c>
    </row>
    <row r="21" s="83" customFormat="true" ht="12.75" hidden="false" customHeight="true" outlineLevel="0" collapsed="false">
      <c r="A21" s="182" t="s">
        <v>207</v>
      </c>
      <c r="B21" s="187" t="n">
        <v>294.63</v>
      </c>
      <c r="C21" s="184" t="n">
        <v>0.91</v>
      </c>
      <c r="D21" s="163" t="n">
        <v>12</v>
      </c>
      <c r="E21" s="184" t="n">
        <f aca="false">C21*D21</f>
        <v>10.92</v>
      </c>
      <c r="F21" s="185" t="n">
        <f aca="false">B21*E21</f>
        <v>3217.3596</v>
      </c>
    </row>
    <row r="22" customFormat="false" ht="12.75" hidden="false" customHeight="true" outlineLevel="0" collapsed="false">
      <c r="A22" s="171" t="s">
        <v>230</v>
      </c>
      <c r="B22" s="171"/>
      <c r="C22" s="171"/>
      <c r="D22" s="171"/>
      <c r="E22" s="171"/>
      <c r="F22" s="186" t="n">
        <f aca="false">F20+F21</f>
        <v>6434.7192</v>
      </c>
    </row>
    <row r="23" customFormat="false" ht="12.8" hidden="false" customHeight="false" outlineLevel="0" collapsed="false">
      <c r="A23" s="171" t="s">
        <v>231</v>
      </c>
      <c r="B23" s="171"/>
      <c r="C23" s="171"/>
      <c r="D23" s="171"/>
      <c r="E23" s="171"/>
      <c r="F23" s="186" t="n">
        <f aca="false">F10+F17+F22</f>
        <v>349669.3428</v>
      </c>
    </row>
    <row r="24" customFormat="false" ht="12.8" hidden="false" customHeight="false" outlineLevel="0" collapsed="false">
      <c r="A24" s="188" t="s">
        <v>232</v>
      </c>
      <c r="B24" s="188"/>
      <c r="C24" s="188"/>
      <c r="D24" s="188"/>
      <c r="E24" s="188"/>
      <c r="F24" s="189" t="n">
        <f aca="false">F23/12</f>
        <v>29139.1119</v>
      </c>
    </row>
  </sheetData>
  <mergeCells count="9">
    <mergeCell ref="A1:F1"/>
    <mergeCell ref="A2:F2"/>
    <mergeCell ref="A10:E10"/>
    <mergeCell ref="A11:F11"/>
    <mergeCell ref="A17:E17"/>
    <mergeCell ref="A18:F18"/>
    <mergeCell ref="A22:E22"/>
    <mergeCell ref="A23:E23"/>
    <mergeCell ref="A24:E2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1" activeCellId="0" sqref="H21"/>
    </sheetView>
  </sheetViews>
  <sheetFormatPr defaultRowHeight="12.75" outlineLevelRow="0" outlineLevelCol="0"/>
  <cols>
    <col collapsed="false" customWidth="true" hidden="false" outlineLevel="0" max="2" min="1" style="0" width="10.8"/>
    <col collapsed="false" customWidth="true" hidden="false" outlineLevel="0" max="3" min="3" style="0" width="15.74"/>
    <col collapsed="false" customWidth="true" hidden="false" outlineLevel="0" max="4" min="4" style="0" width="25.13"/>
    <col collapsed="false" customWidth="true" hidden="false" outlineLevel="0" max="5" min="5" style="0" width="10.8"/>
    <col collapsed="false" customWidth="true" hidden="false" outlineLevel="0" max="6" min="6" style="0" width="15.05"/>
    <col collapsed="false" customWidth="true" hidden="false" outlineLevel="0" max="7" min="7" style="0" width="18.06"/>
    <col collapsed="false" customWidth="true" hidden="false" outlineLevel="0" max="8" min="8" style="0" width="10.8"/>
    <col collapsed="false" customWidth="true" hidden="false" outlineLevel="0" max="9" min="9" style="0" width="2.43"/>
    <col collapsed="false" customWidth="true" hidden="false" outlineLevel="0" max="19" min="10" style="0" width="10.8"/>
    <col collapsed="false" customWidth="true" hidden="false" outlineLevel="0" max="26" min="20" style="0" width="8.37"/>
    <col collapsed="false" customWidth="true" hidden="false" outlineLevel="0" max="1025" min="27" style="0" width="13.63"/>
  </cols>
  <sheetData>
    <row r="1" customFormat="false" ht="16.5" hidden="false" customHeight="true" outlineLevel="0" collapsed="false">
      <c r="A1" s="190" t="s">
        <v>233</v>
      </c>
      <c r="B1" s="190"/>
      <c r="C1" s="190"/>
      <c r="D1" s="190"/>
      <c r="E1" s="190"/>
      <c r="F1" s="190"/>
      <c r="G1" s="190"/>
      <c r="H1" s="190"/>
      <c r="I1" s="190"/>
    </row>
    <row r="2" customFormat="false" ht="12.8" hidden="false" customHeight="false" outlineLevel="0" collapsed="false">
      <c r="A2" s="191" t="s">
        <v>234</v>
      </c>
      <c r="B2" s="192"/>
      <c r="C2" s="192"/>
      <c r="D2" s="192"/>
      <c r="E2" s="192"/>
      <c r="F2" s="192"/>
      <c r="G2" s="192"/>
      <c r="H2" s="192"/>
      <c r="I2" s="192"/>
    </row>
    <row r="3" customFormat="false" ht="12.75" hidden="false" customHeight="true" outlineLevel="0" collapsed="false">
      <c r="A3" s="193" t="s">
        <v>235</v>
      </c>
      <c r="B3" s="193"/>
      <c r="C3" s="193"/>
      <c r="D3" s="193"/>
      <c r="E3" s="193"/>
      <c r="F3" s="193"/>
      <c r="G3" s="193"/>
      <c r="H3" s="193"/>
      <c r="I3" s="193"/>
    </row>
    <row r="4" customFormat="false" ht="38.25" hidden="false" customHeight="true" outlineLevel="0" collapsed="false">
      <c r="A4" s="193" t="s">
        <v>236</v>
      </c>
      <c r="B4" s="193"/>
      <c r="C4" s="193"/>
      <c r="D4" s="193"/>
      <c r="E4" s="193"/>
      <c r="F4" s="193"/>
      <c r="G4" s="193"/>
      <c r="H4" s="193"/>
      <c r="I4" s="193"/>
    </row>
    <row r="5" customFormat="false" ht="50.25" hidden="false" customHeight="true" outlineLevel="0" collapsed="false">
      <c r="A5" s="193" t="s">
        <v>237</v>
      </c>
      <c r="B5" s="193"/>
      <c r="C5" s="193"/>
      <c r="D5" s="193"/>
      <c r="E5" s="193" t="s">
        <v>238</v>
      </c>
      <c r="F5" s="193"/>
      <c r="G5" s="193"/>
      <c r="H5" s="193"/>
      <c r="I5" s="193"/>
    </row>
    <row r="6" customFormat="false" ht="12.75" hidden="false" customHeight="true" outlineLevel="0" collapsed="false">
      <c r="A6" s="193" t="s">
        <v>239</v>
      </c>
      <c r="B6" s="193"/>
      <c r="C6" s="193" t="s">
        <v>240</v>
      </c>
      <c r="D6" s="193"/>
      <c r="E6" s="193" t="s">
        <v>241</v>
      </c>
      <c r="F6" s="193" t="s">
        <v>241</v>
      </c>
      <c r="G6" s="193" t="s">
        <v>242</v>
      </c>
      <c r="H6" s="193"/>
      <c r="I6" s="193"/>
    </row>
    <row r="7" customFormat="false" ht="12.8" hidden="false" customHeight="true" outlineLevel="0" collapsed="false">
      <c r="A7" s="194" t="s">
        <v>243</v>
      </c>
      <c r="B7" s="194" t="s">
        <v>244</v>
      </c>
      <c r="C7" s="194" t="s">
        <v>243</v>
      </c>
      <c r="D7" s="194" t="s">
        <v>244</v>
      </c>
      <c r="E7" s="194" t="s">
        <v>243</v>
      </c>
      <c r="F7" s="194" t="s">
        <v>244</v>
      </c>
      <c r="G7" s="194" t="s">
        <v>243</v>
      </c>
      <c r="H7" s="193" t="s">
        <v>244</v>
      </c>
      <c r="I7" s="193"/>
    </row>
    <row r="8" customFormat="false" ht="12.8" hidden="false" customHeight="false" outlineLevel="0" collapsed="false">
      <c r="A8" s="195" t="n">
        <v>3.7</v>
      </c>
      <c r="B8" s="195" t="n">
        <v>4.45</v>
      </c>
      <c r="C8" s="195" t="n">
        <v>2.47</v>
      </c>
      <c r="D8" s="195" t="n">
        <v>2.97</v>
      </c>
      <c r="E8" s="195" t="n">
        <v>1.64</v>
      </c>
      <c r="F8" s="195" t="n">
        <v>1.98</v>
      </c>
      <c r="G8" s="195" t="n">
        <v>1.1</v>
      </c>
      <c r="H8" s="196" t="n">
        <v>1.32</v>
      </c>
      <c r="I8" s="196"/>
    </row>
    <row r="9" customFormat="false" ht="12.8" hidden="false" customHeight="false" outlineLevel="0" collapsed="false">
      <c r="A9" s="191" t="s">
        <v>234</v>
      </c>
      <c r="B9" s="192"/>
      <c r="C9" s="192"/>
      <c r="D9" s="192"/>
      <c r="E9" s="192"/>
      <c r="F9" s="192"/>
      <c r="G9" s="192"/>
      <c r="H9" s="15"/>
      <c r="I9" s="15"/>
    </row>
    <row r="10" customFormat="false" ht="73.5" hidden="false" customHeight="true" outlineLevel="0" collapsed="false">
      <c r="A10" s="193" t="s">
        <v>245</v>
      </c>
      <c r="B10" s="193"/>
      <c r="C10" s="193"/>
      <c r="D10" s="193"/>
      <c r="E10" s="193" t="s">
        <v>246</v>
      </c>
      <c r="F10" s="193"/>
      <c r="G10" s="193"/>
      <c r="H10" s="193"/>
      <c r="I10" s="193"/>
    </row>
    <row r="11" customFormat="false" ht="12.75" hidden="false" customHeight="true" outlineLevel="0" collapsed="false">
      <c r="A11" s="193" t="s">
        <v>247</v>
      </c>
      <c r="B11" s="193"/>
      <c r="C11" s="193" t="s">
        <v>248</v>
      </c>
      <c r="D11" s="193"/>
      <c r="E11" s="193" t="s">
        <v>249</v>
      </c>
      <c r="F11" s="193"/>
      <c r="G11" s="193" t="s">
        <v>250</v>
      </c>
      <c r="H11" s="193"/>
      <c r="I11" s="193"/>
    </row>
    <row r="12" customFormat="false" ht="12.8" hidden="false" customHeight="false" outlineLevel="0" collapsed="false">
      <c r="A12" s="194" t="s">
        <v>243</v>
      </c>
      <c r="B12" s="194" t="s">
        <v>244</v>
      </c>
      <c r="C12" s="194" t="s">
        <v>243</v>
      </c>
      <c r="D12" s="194" t="s">
        <v>244</v>
      </c>
      <c r="E12" s="194" t="s">
        <v>243</v>
      </c>
      <c r="F12" s="194" t="s">
        <v>244</v>
      </c>
      <c r="G12" s="194" t="s">
        <v>243</v>
      </c>
      <c r="H12" s="15" t="s">
        <v>244</v>
      </c>
      <c r="I12" s="15"/>
    </row>
    <row r="13" customFormat="false" ht="12.8" hidden="false" customHeight="false" outlineLevel="0" collapsed="false">
      <c r="A13" s="195" t="n">
        <v>0.84</v>
      </c>
      <c r="B13" s="195" t="n">
        <v>1.01</v>
      </c>
      <c r="C13" s="195" t="n">
        <v>0.66</v>
      </c>
      <c r="D13" s="195" t="n">
        <v>0.79</v>
      </c>
      <c r="E13" s="195" t="n">
        <v>0.2</v>
      </c>
      <c r="F13" s="195" t="n">
        <v>0.24</v>
      </c>
      <c r="G13" s="195" t="n">
        <v>0.16</v>
      </c>
      <c r="H13" s="196" t="n">
        <v>0.2</v>
      </c>
      <c r="I13" s="196"/>
    </row>
    <row r="14" customFormat="false" ht="14.25" hidden="false" customHeight="true" outlineLevel="0" collapsed="false"/>
    <row r="15" customFormat="false" ht="14.25" hidden="false" customHeight="true" outlineLevel="0" collapsed="false"/>
    <row r="16" customFormat="false" ht="14.25" hidden="false" customHeight="true" outlineLevel="0" collapsed="false"/>
    <row r="17" customFormat="false" ht="14.25" hidden="false" customHeight="true" outlineLevel="0" collapsed="false"/>
    <row r="18" customFormat="false" ht="14.25" hidden="false" customHeight="true" outlineLevel="0" collapsed="false"/>
    <row r="26" customFormat="false" ht="14.25" hidden="false" customHeight="true" outlineLevel="0" collapsed="false"/>
  </sheetData>
  <mergeCells count="20">
    <mergeCell ref="A1:I1"/>
    <mergeCell ref="A3:I3"/>
    <mergeCell ref="A4:I4"/>
    <mergeCell ref="A5:D5"/>
    <mergeCell ref="E5:I5"/>
    <mergeCell ref="A6:B6"/>
    <mergeCell ref="C6:D6"/>
    <mergeCell ref="E6:F6"/>
    <mergeCell ref="G6:I6"/>
    <mergeCell ref="H7:I7"/>
    <mergeCell ref="H8:I8"/>
    <mergeCell ref="H9:I9"/>
    <mergeCell ref="A10:D10"/>
    <mergeCell ref="E10:I10"/>
    <mergeCell ref="A11:B11"/>
    <mergeCell ref="C11:D11"/>
    <mergeCell ref="E11:F11"/>
    <mergeCell ref="G11:I11"/>
    <mergeCell ref="H12:I12"/>
    <mergeCell ref="H13:I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1240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2018-11-08T15:06:34Z</cp:lastPrinted>
  <dcterms:modified xsi:type="dcterms:W3CDTF">2018-11-12T15:37:46Z</dcterms:modified>
  <cp:revision>141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