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TEM 1 - SERVENTE SEM INSALUBRIDADE" sheetId="1" state="visible" r:id="rId2"/>
    <sheet name="ITEM 2 - SERVENTE COM INSALUB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VALOR POR ÁREA E TOTAL DA PROPO" sheetId="6" state="visible" r:id="rId7"/>
    <sheet name="LIMITES JUL 2018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<sst xmlns="http://schemas.openxmlformats.org/spreadsheetml/2006/main" count="692" uniqueCount="259">
  <si>
    <t xml:space="preserve">PLANILHA BASE – CAMPUS SALGUEIRO DO IF SERTÃO – PE – GRUPO 06</t>
  </si>
  <si>
    <t xml:space="preserve">ANEXO VII – D </t>
  </si>
  <si>
    <t xml:space="preserve">MODELO DE PLANILHA DE CUSTOS E FORMAÇÃO DE PREÇOS </t>
  </si>
  <si>
    <r>
      <rPr>
        <sz val="11"/>
        <color rgb="FF000000"/>
        <rFont val="Verdana"/>
        <family val="2"/>
        <charset val="1"/>
      </rPr>
      <t xml:space="preserve">N</t>
    </r>
    <r>
      <rPr>
        <strike val="true"/>
        <sz val="11"/>
        <color rgb="FF000000"/>
        <rFont val="Verdana"/>
        <family val="2"/>
        <charset val="1"/>
      </rPr>
      <t xml:space="preserve">º</t>
    </r>
    <r>
      <rPr>
        <sz val="11"/>
        <color rgb="FF000000"/>
        <rFont val="Verdana"/>
        <family val="2"/>
        <charset val="1"/>
      </rPr>
      <t xml:space="preserve"> Processo: </t>
    </r>
  </si>
  <si>
    <r>
      <rPr>
        <sz val="10"/>
        <color rgb="FF000000"/>
        <rFont val="Arial"/>
        <family val="2"/>
        <charset val="1"/>
      </rPr>
      <t xml:space="preserve">Licitação N</t>
    </r>
    <r>
      <rPr>
        <strike val="true"/>
        <sz val="10"/>
        <color rgb="FF000000"/>
        <rFont val="Arial"/>
        <family val="2"/>
        <charset val="1"/>
      </rPr>
      <t xml:space="preserve">º:</t>
    </r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</si>
  <si>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</si>
  <si>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</si>
  <si>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</si>
  <si>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</si>
  <si>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</si>
  <si>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</si>
  <si>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Salgueiro – PE 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</si>
  <si>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</si>
  <si>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</si>
  <si>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</si>
  <si>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</si>
  <si>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r>
      <rPr>
        <sz val="11"/>
        <color rgb="FF000000"/>
        <rFont val="Verdana"/>
        <family val="2"/>
        <charset val="1"/>
      </rPr>
      <t xml:space="preserve">N</t>
    </r>
    <r>
      <rPr>
        <strike val="true"/>
        <sz val="11"/>
        <color rgb="FF000000"/>
        <rFont val="Verdana"/>
        <family val="2"/>
        <charset val="1"/>
      </rPr>
      <t xml:space="preserve">º</t>
    </r>
    <r>
      <rPr>
        <sz val="11"/>
        <color rgb="FF000000"/>
        <rFont val="Verdana"/>
        <family val="2"/>
        <charset val="1"/>
      </rPr>
      <t xml:space="preserve"> de meses de execução contratual</t>
    </r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</si>
  <si>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</si>
  <si>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</si>
  <si>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</si>
  <si>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</si>
  <si>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</si>
  <si>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</t>
  </si>
  <si>
    <t xml:space="preserve">01 POSTO </t>
  </si>
  <si>
    <r>
      <rPr>
        <b val="true"/>
        <sz val="10"/>
        <color rgb="FF000000"/>
        <rFont val="Arial"/>
        <family val="2"/>
        <charset val="1"/>
      </rPr>
      <t xml:space="preserve">Nota (1)</t>
    </r>
    <r>
      <rPr>
        <sz val="10"/>
        <color rgb="FF000000"/>
        <rFont val="Arial"/>
        <family val="2"/>
        <charset val="1"/>
      </rPr>
      <t xml:space="preserve"> - Esta tabela poderá ser adaptada às características do serviço contratado, inclusive no que concerne às rubricas e suas respectivas provisões e/ou estimativas, desde que haja justificativa.</t>
    </r>
  </si>
  <si>
    <r>
      <rPr>
        <b val="true"/>
        <sz val="10"/>
        <color rgb="FF000000"/>
        <rFont val="Arial"/>
        <family val="2"/>
        <charset val="1"/>
      </rPr>
      <t xml:space="preserve">Nota (2)</t>
    </r>
    <r>
      <rPr>
        <sz val="10"/>
        <color rgb="FF000000"/>
        <rFont val="Arial"/>
        <family val="2"/>
        <charset val="1"/>
      </rPr>
      <t xml:space="preserve">- As provisões constantes desta planilha poderão ser necessárias quando se tratar de determinados serviços que prescindam da dedicação exclusiva dos trabalhadores da contratada para com a administração.</t>
    </r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</si>
  <si>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</si>
  <si>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</si>
  <si>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</si>
  <si>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</si>
  <si>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</si>
  <si>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</si>
  <si>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</si>
  <si>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</si>
  <si>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</si>
  <si>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</si>
  <si>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Deverá ser elaborado um quadro para cada tipo de serviço.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</si>
  <si>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A planilha será calculada considerando o valor mensal do empregado. </t>
    </r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</si>
  <si>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MÓDULO 1 :   COMPOSIÇÃO DA REMUNERAÇÃO</t>
    </r>
  </si>
  <si>
    <t xml:space="preserve">Composição da Remuneração</t>
  </si>
  <si>
    <t xml:space="preserve">Valor (R$)</t>
  </si>
  <si>
    <t xml:space="preserve">Salário Base</t>
  </si>
  <si>
    <t xml:space="preserve">Total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</si>
  <si>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 Módulo 1 refere-se ao </t>
    </r>
    <r>
      <rPr>
        <b val="true"/>
        <sz val="10"/>
        <color rgb="FF000000"/>
        <rFont val="Arial"/>
        <family val="2"/>
        <charset val="1"/>
      </rPr>
      <t xml:space="preserve">valor mensal devido ao empregado</t>
    </r>
    <r>
      <rPr>
        <sz val="10"/>
        <color rgb="FF000000"/>
        <rFont val="Arial"/>
        <family val="2"/>
        <charset val="1"/>
      </rPr>
      <t xml:space="preserve"> pela prestação do serviço no período de 12 meses.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</si>
  <si>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Para o empregado que labora a jornada 12x36, em caso da não concessão ou concessão parcial do</t>
    </r>
    <r>
      <rPr>
        <b val="true"/>
        <sz val="10"/>
        <color rgb="FF000000"/>
        <rFont val="Arial"/>
        <family val="2"/>
        <charset val="1"/>
      </rPr>
      <t xml:space="preserve"> intervalo intrajornada</t>
    </r>
    <r>
      <rPr>
        <sz val="10"/>
        <color rgb="FF000000"/>
        <rFont val="Arial"/>
        <family val="2"/>
        <charset val="1"/>
      </rPr>
      <t xml:space="preserve"> (§ 4º do art. 71 da CLT), o valor a ser pago será inserido na remuneração utilizando a alínea “G”. </t>
    </r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</si>
  <si>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</si>
  <si>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</si>
  <si>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</si>
  <si>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</si>
  <si>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</si>
  <si>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</si>
  <si>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</si>
  <si>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</si>
  <si>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Como a planilha de custos e formação de preços é calculada mensalmente, provisiona-se proporcionalmente 1/12 (um doze avos) dos valores referentes a gratificação natalina e adicional de férias.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</si>
  <si>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 adicional de férias contido no Submódulo 2.1 corresponde a 1/3 (um terço) da remuneração que por sua vez é divido por 12 (doze) conforme Nota 1 acima.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</si>
  <si>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  </r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</si>
  <si>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</si>
  <si>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</si>
  <si>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</si>
  <si>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</si>
  <si>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</si>
  <si>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</si>
  <si>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</si>
  <si>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</si>
  <si>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</si>
  <si>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</si>
  <si>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</si>
  <si>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</si>
  <si>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</si>
  <si>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</si>
  <si>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</si>
  <si>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</si>
  <si>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</si>
  <si>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</si>
  <si>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</si>
  <si>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Os percentuais dos encargos previdenciários, do FGTS e demais contribuições são aqueles estabelecidos pela legislação vigente.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</si>
  <si>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 SAT a depender do grau de risco do serviço irá variar entre 1%, para risco leve, de 2%, para risco médio, e de 3% de risco grave.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</si>
  <si>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Esses percentuais incidem sobre o Módulo 1, o Submódulo 2.1.</t>
    </r>
  </si>
  <si>
    <t xml:space="preserve">Submódulo 2.3 - Benefícios Mensais e Diários. </t>
  </si>
  <si>
    <t xml:space="preserve">2.3</t>
  </si>
  <si>
    <t xml:space="preserve"> Benefícios Mensais e Diários</t>
  </si>
  <si>
    <t xml:space="preserve">Transporte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</si>
  <si>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</si>
  <si>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</si>
  <si>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</si>
  <si>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</si>
  <si>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 valor informado deverá ser o custo real do benefício (descontado o valor eventualmente pago pelo empregado).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</si>
  <si>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Observar a previsão dos benefícios contidos em Acordos, Convenções e Dissídios Coletivos de Trabalho e atentar-se ao disposto no art. 6º desta Instrução Normativa. 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</si>
  <si>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Os valores do Auxílio Alimentação e Cesta Básica poderão ser reduzidos em 20%, caso a empresa comprove inscrição no PAT (Programa de Alimentação do Trabalhador).</t>
    </r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</si>
  <si>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</si>
  <si>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</si>
  <si>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</si>
  <si>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</si>
  <si>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</si>
  <si>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</si>
  <si>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</si>
  <si>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</si>
  <si>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</si>
  <si>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</si>
  <si>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dos encargos do submódulo 2.2 sobre aviso prévio trabalhado</t>
  </si>
  <si>
    <t xml:space="preserve">TOTAL</t>
  </si>
  <si>
    <t xml:space="preserve">Módulo 4 -  Custo de Reposição do Profissional Ausente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</si>
  <si>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Os itens que contemplam o módulo 4 se referem ao custo dos dias trabalhados pelo repositor/substituto, quando o empregado alocado na prestação de serviço estiver ausente, conforme as previsões estabelecidas na legislação. 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</si>
  <si>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Haverá a incidência do Submódulo 2.2 sobre esse módulo. </t>
    </r>
  </si>
  <si>
    <t xml:space="preserve">Base de cálculo do Módulo 4 = Módulo 1 + Módulo 2 + Módulo 3. </t>
  </si>
  <si>
    <t xml:space="preserve">Submódulo 4.1 -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</si>
  <si>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</si>
  <si>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</si>
  <si>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</si>
  <si>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</si>
  <si>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</si>
  <si>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</si>
  <si>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</si>
  <si>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</si>
  <si>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r>
      <rPr>
        <b val="true"/>
        <sz val="10"/>
        <color rgb="FF000000"/>
        <rFont val="Arial"/>
        <family val="2"/>
        <charset val="1"/>
      </rPr>
      <t xml:space="preserve">Nota:</t>
    </r>
    <r>
      <rPr>
        <sz val="10"/>
        <color rgb="FF000000"/>
        <rFont val="Arial"/>
        <family val="2"/>
        <charset val="1"/>
      </rPr>
      <t xml:space="preserve"> As alíneas “A” a “F” referem-se somente ao custo que será pago ao repositor pelos dias trabalhados quando da necessidade de substituir a mão de obra alocada na prestação do serviço. </t>
    </r>
  </si>
  <si>
    <t xml:space="preserve">Submódulo 4.2 - Intrajornada</t>
  </si>
  <si>
    <t xml:space="preserve">4.2</t>
  </si>
  <si>
    <t xml:space="preserve">Substituto na intrajornada</t>
  </si>
  <si>
    <t xml:space="preserve">Substituto na cobertura de Intervalo para repouso ou alimentação</t>
  </si>
  <si>
    <r>
      <rPr>
        <b val="true"/>
        <sz val="10"/>
        <color rgb="FF000000"/>
        <rFont val="Arial"/>
        <family val="2"/>
        <charset val="1"/>
      </rPr>
      <t xml:space="preserve">Nota:</t>
    </r>
    <r>
      <rPr>
        <sz val="10"/>
        <color rgb="FF000000"/>
        <rFont val="Arial"/>
        <family val="2"/>
        <charset val="1"/>
      </rPr>
      <t xml:space="preserve"> Quando houver a necessidade de reposição de um empregado durante sua ausência nos casos de intervalo para repouso ou alimentação deve-se contemplar o Submódulo 4.2. </t>
    </r>
  </si>
  <si>
    <t xml:space="preserve">Quadro Resumo do Módulo 4 - Custo de Reposição do Profissional Ausente </t>
  </si>
  <si>
    <t xml:space="preserve">Custo de Reposição do Profissional Ausente</t>
  </si>
  <si>
    <t xml:space="preserve">Ausências legais</t>
  </si>
  <si>
    <t xml:space="preserve">Intrajornada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</si>
  <si>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</si>
  <si>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</si>
  <si>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</si>
  <si>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</si>
  <si>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</si>
  <si>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</si>
  <si>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r>
      <rPr>
        <b val="true"/>
        <sz val="10"/>
        <color rgb="FF000000"/>
        <rFont val="Arial"/>
        <family val="2"/>
        <charset val="1"/>
      </rPr>
      <t xml:space="preserve">Nota:</t>
    </r>
    <r>
      <rPr>
        <sz val="10"/>
        <color rgb="FF000000"/>
        <rFont val="Arial"/>
        <family val="2"/>
        <charset val="1"/>
      </rPr>
      <t xml:space="preserve"> Valores mensais por empregado. </t>
    </r>
  </si>
  <si>
    <r>
      <rPr>
        <sz val="10"/>
        <color rgb="FF000000"/>
        <rFont val="Arial"/>
        <family val="2"/>
        <charset val="1"/>
      </rPr>
      <t xml:space="preserve"> </t>
    </r>
    <r>
      <rPr>
        <b val="true"/>
        <sz val="10"/>
        <color rgb="FF000000"/>
        <rFont val="Arial"/>
        <family val="2"/>
        <charset val="1"/>
      </rPr>
      <t xml:space="preserve">MÓDULO 6 - CUSTOS INDIRETOS, TRIBUTOS E LUCRO</t>
    </r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</si>
  <si>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</si>
  <si>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</si>
  <si>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</si>
  <si>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</si>
  <si>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</si>
  <si>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(especificar)</t>
  </si>
  <si>
    <t xml:space="preserve">C.2. Tributos Estaduais (especificar)</t>
  </si>
  <si>
    <t xml:space="preserve">C.3. Tributos Municipais (especificar)</t>
  </si>
  <si>
    <r>
      <rPr>
        <b val="true"/>
        <sz val="10"/>
        <color rgb="FF000000"/>
        <rFont val="Arial"/>
        <family val="2"/>
        <charset val="1"/>
      </rPr>
      <t xml:space="preserve">Nota (1):</t>
    </r>
    <r>
      <rPr>
        <sz val="10"/>
        <color rgb="FF000000"/>
        <rFont val="Arial"/>
        <family val="2"/>
        <charset val="1"/>
      </rPr>
      <t xml:space="preserve"> Custos Indiretos, Tributos e Lucro por empregado.</t>
    </r>
  </si>
  <si>
    <r>
      <rPr>
        <b val="true"/>
        <sz val="10"/>
        <color rgb="FF000000"/>
        <rFont val="Arial"/>
        <family val="2"/>
        <charset val="1"/>
      </rPr>
      <t xml:space="preserve">Nota (2):</t>
    </r>
    <r>
      <rPr>
        <sz val="10"/>
        <color rgb="FF000000"/>
        <rFont val="Arial"/>
        <family val="2"/>
        <charset val="1"/>
      </rPr>
      <t xml:space="preserve"> O valor referente a tributos é obtido aplicando-se o percentual sobre o valor do faturamento.</t>
    </r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</si>
  <si>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</si>
  <si>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</si>
  <si>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</si>
  <si>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</si>
  <si>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</si>
  <si>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</si>
  <si>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</si>
  <si>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</si>
  <si>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</si>
  <si>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</si>
  <si>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</si>
  <si>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</si>
  <si>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</si>
  <si>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</si>
  <si>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</si>
  <si>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</si>
  <si>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</si>
  <si>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</si>
  <si>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</si>
  <si>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</si>
  <si>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</si>
  <si>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</si>
  <si>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</si>
  <si>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</si>
  <si>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</si>
  <si>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</si>
  <si>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r>
      <rPr>
        <sz val="10"/>
        <color rgb="FF000000"/>
        <rFont val="Arial"/>
        <family val="2"/>
        <charset val="1"/>
      </rPr>
      <t xml:space="preserve">Valor global da proposta 
</t>
    </r>
    <r>
      <rPr>
        <sz val="11.5"/>
        <color rgb="FF000000"/>
        <rFont val="Times New Roman;Times New Roman"/>
        <family val="1"/>
        <charset val="1"/>
      </rPr>
      <t xml:space="preserve">(</t>
    </r>
    <r>
      <rPr>
        <sz val="11"/>
        <color rgb="FF000000"/>
        <rFont val="Times New Roman;Times New Roman"/>
        <family val="1"/>
        <charset val="1"/>
      </rPr>
      <t xml:space="preserve">Valor mensal do serviço multiplicado pelo número de meses do contrato</t>
    </r>
    <r>
      <rPr>
        <sz val="11.5"/>
        <color rgb="FF000000"/>
        <rFont val="Times New Roman;Times New Roman"/>
        <family val="1"/>
        <charset val="1"/>
      </rPr>
      <t xml:space="preserve">). </t>
    </r>
  </si>
  <si>
    <r>
      <rPr>
        <b val="true"/>
        <sz val="11"/>
        <color rgb="FF000000"/>
        <rFont val="Times New Roman;Times New Roman"/>
        <family val="1"/>
        <charset val="1"/>
      </rPr>
      <t xml:space="preserve">Nota: </t>
    </r>
    <r>
      <rPr>
        <sz val="11"/>
        <color rgb="FF000000"/>
        <rFont val="Times New Roman;Times New Roman"/>
        <family val="1"/>
        <charset val="1"/>
      </rPr>
      <t xml:space="preserve">Informar o valor da unidade de medida por tipo de serviço. </t>
    </r>
  </si>
  <si>
    <t xml:space="preserve">Adicional  de insalubridade</t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</si>
  <si>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  </r>
  </si>
  <si>
    <t xml:space="preserve">Nota 3: Os valores do Auxílio Alimentação e Cesta Básica poderão ser reduzidos em 20%, caso a empresa comprove inscrição no PAT (Programa de Alimentação do Trabalhador).</t>
  </si>
  <si>
    <t xml:space="preserve"> MÓDULO 6 - CUSTOS INDIRETOS, TRIBUTOS E LUCRO</t>
  </si>
  <si>
    <t xml:space="preserve"> </t>
  </si>
  <si>
    <t xml:space="preserve">PREÇO m² ÁREAS INTERNAS</t>
  </si>
  <si>
    <t xml:space="preserve">PISOS ACARPETADOS 800 m² a 1200 m²</t>
  </si>
  <si>
    <t xml:space="preserve">PISOS FRIOS 800 m² a 1200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</si>
  <si>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</si>
  <si>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</si>
  <si>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</si>
  <si>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</si>
  <si>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</si>
  <si>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800</t>
  </si>
  <si>
    <t xml:space="preserve">SERVENTE</t>
  </si>
  <si>
    <t xml:space="preserve">CUSTO UNITÁRIO DO M²</t>
  </si>
  <si>
    <t xml:space="preserve">LABORATÓRIOS 360 m² a 450 m²</t>
  </si>
  <si>
    <t xml:space="preserve">ALMOXARIFADOS/GALPÕES 1500 m² a 2500 m²</t>
  </si>
  <si>
    <t xml:space="preserve">30 X 360</t>
  </si>
  <si>
    <t xml:space="preserve">30 X 2500</t>
  </si>
  <si>
    <t xml:space="preserve">BANHEIROS 200 m² a 300 m²</t>
  </si>
  <si>
    <t xml:space="preserve">ÁREAS C/ ESPAÇOS LIVRES - SAGUÃO, HALL E SALÃO 1000 m² a 1500 m²</t>
  </si>
  <si>
    <t xml:space="preserve">30 X 200</t>
  </si>
  <si>
    <t xml:space="preserve">30 X 1500</t>
  </si>
  <si>
    <t xml:space="preserve">PREÇO m² ÁREAS EXTERNAS</t>
  </si>
  <si>
    <t xml:space="preserve">VARRIÇÃO DE PASSEIOS E ARRUAMENTOS 6000 m² a 9000 m²</t>
  </si>
  <si>
    <t xml:space="preserve">PÁTIOS E ÁREAS VERDES COM ALTA FREQUÊNCIA 1800 m² a 2700 m²</t>
  </si>
  <si>
    <t xml:space="preserve">30 X 6000</t>
  </si>
  <si>
    <t xml:space="preserve">30 X 1800</t>
  </si>
  <si>
    <t xml:space="preserve">PÁTIOS E ÁREAS VERDES COM MÉDIA FREQUÊNCIA 1800 m² a 2700 m²</t>
  </si>
  <si>
    <t xml:space="preserve">COLETA DE DETRITOS EM PÁTIOS E ÁREAS VERDES 100000 m²</t>
  </si>
  <si>
    <t xml:space="preserve">30 X 2700</t>
  </si>
  <si>
    <t xml:space="preserve">30 X 100000</t>
  </si>
  <si>
    <t xml:space="preserve">PÁTIOS E ÁREAS VERDES COM BAIXA FREQUÊNCIA 1800 m² a 2700 m²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</si>
  <si>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</si>
  <si>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</si>
  <si>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</si>
  <si>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</si>
  <si>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</si>
  <si>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30 X 130</t>
  </si>
  <si>
    <t xml:space="preserve">CUSTO UNITÁRIO DO M² </t>
  </si>
  <si>
    <t xml:space="preserve">FACE EXTERNA SEM EXPOSIÇÃO A SITUAÇÃO DE RISCO 300 m² a 360 m²</t>
  </si>
  <si>
    <t xml:space="preserve">30 X 380</t>
  </si>
  <si>
    <t xml:space="preserve">FACE INTERNA</t>
  </si>
  <si>
    <t xml:space="preserve">VALOR ESTIMADO PELA ADMINISTRAÇÃO - TOTAL DA PROPOSTA – CAMPUS SALGUEIRO – GRUPO 06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</si>
  <si>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</si>
  <si>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</si>
  <si>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</si>
  <si>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</si>
  <si>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</si>
  <si>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</si>
  <si>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</si>
  <si>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ACARPETADOS</t>
  </si>
  <si>
    <t xml:space="preserve">PISOS FRIOS</t>
  </si>
  <si>
    <t xml:space="preserve">LABORATÓRIOS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</si>
  <si>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</si>
  <si>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</si>
  <si>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</si>
  <si>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DA ÁREA INTERNA</t>
  </si>
  <si>
    <t xml:space="preserve">ÁREAS EXTERNAS</t>
  </si>
  <si>
    <t xml:space="preserve">VARRIÇÃO DE PASSEIOS E ARRUAMENTOS</t>
  </si>
  <si>
    <t xml:space="preserve">PÁTIOS E ÁREAS VERDES COM ALTA FREQUÊNCIA</t>
  </si>
  <si>
    <t xml:space="preserve">PÁTIOS E ÁREAS VERDES COM MÉDIA FREQUÊNCIA</t>
  </si>
  <si>
    <t xml:space="preserve">PÁTIOS E ÁREAS VERDES COM BAIXA FREQUÊNCIA</t>
  </si>
  <si>
    <t xml:space="preserve">COLETA DE DETRITOS EM PÁTIOS E ÁREAS VERDES</t>
  </si>
  <si>
    <t xml:space="preserve">SUBTOTAL DA ÁREA EXTERNA</t>
  </si>
  <si>
    <t xml:space="preserve">FACE EXTERNA COM EXPOSIÇÃO A SITUAÇÃO DE RISCO</t>
  </si>
  <si>
    <t xml:space="preserve">FACE EXTERNA SEM EXPOSIÇÃO A SITUAÇÃO DE RISCO</t>
  </si>
  <si>
    <t xml:space="preserve">SUBTOTAL DA ÁREA ESQUADRIAS</t>
  </si>
  <si>
    <t xml:space="preserve">VALOR TOTAL ANUAL DOS SERVIÇOS</t>
  </si>
  <si>
    <t xml:space="preserve">VALOR TOTAL MENSAL DOS SERVIÇOS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</si>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</sst>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[$R$-416]\ #,##0.00;[RED]\-[$R$-416]\ #,##0.00"/>
    <numFmt numFmtId="167" formatCode="D/M/YYYY"/>
    <numFmt numFmtId="168" formatCode="0.00%"/>
    <numFmt numFmtId="169" formatCode="0.00"/>
    <numFmt numFmtId="170" formatCode="#,##0.00"/>
    <numFmt numFmtId="171" formatCode="[$R$]\ #,##0.00;[RED]\-[$R$]\ #,##0.00"/>
    <numFmt numFmtId="172" formatCode="#,##0"/>
    <numFmt numFmtId="173" formatCode="#,##0.0000000"/>
    <numFmt numFmtId="174" formatCode="#,##0.000000"/>
    <numFmt numFmtId="175" formatCode="#,###.00"/>
  </numFmts>
  <fonts count="2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sz val="10"/>
      <color rgb="FFFDFAFA"/>
      <name val="Arial"/>
      <family val="2"/>
      <charset val="1"/>
    </font>
    <font>
      <sz val="10"/>
      <color rgb="FFFDFAFA"/>
      <name val="Arial"/>
      <family val="0"/>
      <charset val="1"/>
    </font>
    <font>
      <sz val="11.5"/>
      <color rgb="FF000000"/>
      <name val="Arial"/>
      <family val="2"/>
      <charset val="1"/>
    </font>
    <font>
      <sz val="11.5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b val="true"/>
      <sz val="11"/>
      <color rgb="FF000000"/>
      <name val="Times New Roman;Times New Roman"/>
      <family val="1"/>
      <charset val="1"/>
    </font>
    <font>
      <b val="true"/>
      <sz val="10"/>
      <color rgb="FF000000"/>
      <name val="Verdana"/>
      <family val="2"/>
      <charset val="1"/>
    </font>
    <font>
      <b val="true"/>
      <sz val="12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FDFAFA"/>
        <bgColor rgb="FFFFFFFF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993366"/>
      </patternFill>
    </fill>
    <fill>
      <patternFill patternType="solid">
        <fgColor rgb="FF00B0F0"/>
        <bgColor rgb="FF1CCBED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030303"/>
      </left>
      <right style="thin">
        <color rgb="FF030303"/>
      </right>
      <top style="thin">
        <color rgb="FF030303"/>
      </top>
      <bottom style="thin">
        <color rgb="FF030303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1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8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9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9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9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8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9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9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9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30303"/>
      <rgbColor rgb="FF808000"/>
      <rgbColor rgb="FF800080"/>
      <rgbColor rgb="FF008080"/>
      <rgbColor rgb="FFC0C0C0"/>
      <rgbColor rgb="FF808080"/>
      <rgbColor rgb="FF9999FF"/>
      <rgbColor rgb="FF993366"/>
      <rgbColor rgb="FFFDFAF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6553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L217" activeCellId="0" sqref="L217"/>
    </sheetView>
  </sheetViews>
  <sheetFormatPr defaultRowHeight="12.75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28.57"/>
    <col collapsed="false" customWidth="true" hidden="false" outlineLevel="0" max="3" min="3" style="1" width="19.42"/>
    <col collapsed="false" customWidth="true" hidden="false" outlineLevel="0" max="4" min="4" style="1" width="15.57"/>
    <col collapsed="false" customWidth="true" hidden="false" outlineLevel="0" max="5" min="5" style="1" width="20.14"/>
    <col collapsed="false" customWidth="true" hidden="false" outlineLevel="0" max="6" min="6" style="1" width="18.58"/>
    <col collapsed="false" customWidth="true" hidden="false" outlineLevel="0" max="7" min="7" style="1" width="15"/>
    <col collapsed="false" customWidth="false" hidden="false" outlineLevel="0" max="8" min="8" style="1" width="11.57"/>
    <col collapsed="false" customWidth="true" hidden="false" outlineLevel="0" max="10" min="9" style="1" width="9"/>
    <col collapsed="false" customWidth="true" hidden="false" outlineLevel="0" max="11" min="11" style="1" width="9.29"/>
    <col collapsed="false" customWidth="true" hidden="false" outlineLevel="0" max="19" min="12" style="1" width="9"/>
    <col collapsed="false" customWidth="true" hidden="false" outlineLevel="0" max="26" min="20" style="1" width="7"/>
    <col collapsed="false" customWidth="true" hidden="false" outlineLevel="0" max="1025" min="27" style="1" width="14.43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</row>
    <row r="5" customFormat="false" ht="12.75" hidden="false" customHeight="true" outlineLevel="0" collapsed="false">
      <c r="A5" s="4"/>
      <c r="B5" s="4"/>
      <c r="C5" s="4"/>
      <c r="D5" s="4"/>
      <c r="E5" s="4"/>
      <c r="F5" s="4"/>
      <c r="G5" s="4"/>
    </row>
    <row r="6" customFormat="false" ht="14.25" hidden="false" customHeight="true" outlineLevel="0" collapsed="false">
      <c r="A6" s="5" t="s">
        <v>3</v>
      </c>
      <c r="B6" s="5"/>
      <c r="C6" s="5"/>
      <c r="D6" s="5"/>
      <c r="E6" s="5"/>
      <c r="F6" s="5"/>
      <c r="G6" s="5"/>
    </row>
    <row r="7" customFormat="false" ht="14.25" hidden="false" customHeight="true" outlineLevel="0" collapsed="false">
      <c r="A7" s="6" t="s">
        <v>4</v>
      </c>
      <c r="B7" s="6"/>
      <c r="C7" s="6"/>
      <c r="D7" s="6"/>
      <c r="E7" s="6"/>
      <c r="F7" s="6"/>
      <c r="G7" s="6"/>
    </row>
    <row r="8" customFormat="false" ht="12.75" hidden="false" customHeight="true" outlineLevel="0" collapsed="false">
      <c r="A8" s="7"/>
      <c r="B8" s="7"/>
      <c r="C8" s="7"/>
      <c r="D8" s="7"/>
      <c r="E8" s="7"/>
      <c r="F8" s="8"/>
      <c r="G8" s="8"/>
    </row>
    <row r="9" customFormat="false" ht="12.75" hidden="false" customHeight="true" outlineLevel="0" collapsed="false">
      <c r="A9" s="7" t="s">
        <v>5</v>
      </c>
      <c r="B9" s="7"/>
      <c r="C9" s="7"/>
      <c r="D9" s="7"/>
      <c r="E9" s="7"/>
      <c r="F9" s="4"/>
      <c r="G9" s="4"/>
    </row>
    <row r="10" customFormat="false" ht="12.75" hidden="false" customHeight="true" outlineLevel="0" collapsed="false">
      <c r="A10" s="7"/>
      <c r="B10" s="7"/>
      <c r="C10" s="7"/>
      <c r="D10" s="7"/>
      <c r="E10" s="7"/>
      <c r="F10" s="4"/>
      <c r="G10" s="4"/>
    </row>
    <row r="11" customFormat="false" ht="12.8" hidden="false" customHeight="false" outlineLevel="0" collapsed="false">
      <c r="A11" s="9" t="s">
        <v>6</v>
      </c>
      <c r="B11" s="9"/>
      <c r="C11" s="9"/>
      <c r="D11" s="9"/>
      <c r="E11" s="9"/>
      <c r="F11" s="9"/>
      <c r="G11" s="9"/>
    </row>
    <row r="12" customFormat="false" ht="12.8" hidden="false" customHeight="false" outlineLevel="0" collapsed="false">
      <c r="A12" s="10"/>
      <c r="B12" s="10"/>
      <c r="C12" s="10"/>
      <c r="D12" s="10"/>
      <c r="E12" s="10"/>
      <c r="F12" s="10"/>
      <c r="G12" s="10"/>
    </row>
    <row r="13" customFormat="false" ht="14.25" hidden="false" customHeight="true" outlineLevel="0" collapsed="false">
      <c r="A13" s="11" t="s">
        <v>7</v>
      </c>
      <c r="B13" s="6" t="s">
        <v>8</v>
      </c>
      <c r="C13" s="6"/>
      <c r="D13" s="6"/>
      <c r="E13" s="6"/>
      <c r="F13" s="12" t="n">
        <v>43412</v>
      </c>
      <c r="G13" s="12"/>
    </row>
    <row r="14" customFormat="false" ht="12.75" hidden="false" customHeight="true" outlineLevel="0" collapsed="false">
      <c r="A14" s="11" t="s">
        <v>9</v>
      </c>
      <c r="B14" s="6" t="s">
        <v>10</v>
      </c>
      <c r="C14" s="6"/>
      <c r="D14" s="6"/>
      <c r="E14" s="6"/>
      <c r="F14" s="13" t="s">
        <v>11</v>
      </c>
      <c r="G14" s="13"/>
    </row>
    <row r="15" customFormat="false" ht="12.75" hidden="false" customHeight="true" outlineLevel="0" collapsed="false">
      <c r="A15" s="11" t="s">
        <v>12</v>
      </c>
      <c r="B15" s="6" t="s">
        <v>13</v>
      </c>
      <c r="C15" s="6"/>
      <c r="D15" s="6"/>
      <c r="E15" s="6"/>
      <c r="F15" s="14" t="s">
        <v>14</v>
      </c>
      <c r="G15" s="14"/>
    </row>
    <row r="16" customFormat="false" ht="14.25" hidden="false" customHeight="true" outlineLevel="0" collapsed="false">
      <c r="A16" s="11" t="s">
        <v>15</v>
      </c>
      <c r="B16" s="15" t="s">
        <v>16</v>
      </c>
      <c r="C16" s="15"/>
      <c r="D16" s="15"/>
      <c r="E16" s="15"/>
      <c r="F16" s="13" t="n">
        <v>12</v>
      </c>
      <c r="G16" s="13"/>
    </row>
    <row r="17" customFormat="false" ht="12.75" hidden="false" customHeight="true" outlineLevel="0" collapsed="false">
      <c r="A17" s="9" t="s">
        <v>17</v>
      </c>
      <c r="B17" s="9"/>
      <c r="C17" s="9"/>
      <c r="D17" s="9"/>
      <c r="E17" s="9"/>
      <c r="F17" s="9"/>
      <c r="G17" s="9"/>
    </row>
    <row r="18" customFormat="false" ht="12.8" hidden="false" customHeight="false" outlineLevel="0" collapsed="false">
      <c r="A18" s="9"/>
      <c r="B18" s="9"/>
      <c r="C18" s="9"/>
      <c r="D18" s="9"/>
      <c r="E18" s="9"/>
      <c r="F18" s="9"/>
      <c r="G18" s="9"/>
    </row>
    <row r="19" customFormat="false" ht="12.8" hidden="false" customHeight="false" outlineLevel="0" collapsed="false">
      <c r="A19" s="9"/>
      <c r="B19" s="9"/>
      <c r="C19" s="9"/>
      <c r="D19" s="9"/>
      <c r="E19" s="9"/>
      <c r="F19" s="9"/>
      <c r="G19" s="9"/>
    </row>
    <row r="20" customFormat="false" ht="24" hidden="false" customHeight="true" outlineLevel="0" collapsed="false">
      <c r="A20" s="16" t="s">
        <v>18</v>
      </c>
      <c r="B20" s="16" t="s">
        <v>19</v>
      </c>
      <c r="C20" s="16"/>
      <c r="D20" s="16"/>
      <c r="E20" s="16"/>
      <c r="F20" s="16" t="s">
        <v>20</v>
      </c>
      <c r="G20" s="16"/>
    </row>
    <row r="21" customFormat="false" ht="24" hidden="false" customHeight="true" outlineLevel="0" collapsed="false">
      <c r="A21" s="11" t="s">
        <v>21</v>
      </c>
      <c r="B21" s="11" t="s">
        <v>22</v>
      </c>
      <c r="C21" s="11"/>
      <c r="D21" s="11"/>
      <c r="E21" s="11"/>
      <c r="F21" s="11" t="s">
        <v>23</v>
      </c>
      <c r="G21" s="11"/>
    </row>
    <row r="22" customFormat="false" ht="12.75" hidden="false" customHeight="false" outlineLevel="0" collapsed="false">
      <c r="A22" s="17"/>
      <c r="B22" s="17"/>
      <c r="C22" s="17"/>
      <c r="D22" s="17"/>
      <c r="E22" s="17"/>
      <c r="F22" s="17"/>
      <c r="G22" s="17"/>
    </row>
    <row r="23" customFormat="false" ht="12.75" hidden="false" customHeight="true" outlineLevel="0" collapsed="false">
      <c r="A23" s="18" t="s">
        <v>24</v>
      </c>
      <c r="B23" s="18"/>
      <c r="C23" s="18"/>
      <c r="D23" s="18"/>
      <c r="E23" s="18"/>
      <c r="F23" s="18"/>
      <c r="G23" s="18"/>
    </row>
    <row r="24" customFormat="false" ht="12.75" hidden="false" customHeight="true" outlineLevel="0" collapsed="false">
      <c r="A24" s="18"/>
      <c r="B24" s="18"/>
      <c r="C24" s="18"/>
      <c r="D24" s="18"/>
      <c r="E24" s="18"/>
      <c r="F24" s="18"/>
      <c r="G24" s="18"/>
    </row>
    <row r="25" customFormat="false" ht="12.75" hidden="false" customHeight="true" outlineLevel="0" collapsed="false">
      <c r="A25" s="19"/>
      <c r="B25" s="19"/>
      <c r="C25" s="19"/>
      <c r="D25" s="19"/>
      <c r="E25" s="19"/>
      <c r="F25" s="19"/>
      <c r="G25" s="19"/>
    </row>
    <row r="26" customFormat="false" ht="12.75" hidden="false" customHeight="true" outlineLevel="0" collapsed="false">
      <c r="A26" s="18" t="s">
        <v>25</v>
      </c>
      <c r="B26" s="18"/>
      <c r="C26" s="18"/>
      <c r="D26" s="18"/>
      <c r="E26" s="18"/>
      <c r="F26" s="18"/>
      <c r="G26" s="18"/>
    </row>
    <row r="27" customFormat="false" ht="12.75" hidden="false" customHeight="true" outlineLevel="0" collapsed="false">
      <c r="A27" s="18"/>
      <c r="B27" s="18"/>
      <c r="C27" s="18"/>
      <c r="D27" s="18"/>
      <c r="E27" s="18"/>
      <c r="F27" s="18"/>
      <c r="G27" s="18"/>
    </row>
    <row r="28" customFormat="false" ht="12.75" hidden="false" customHeight="true" outlineLevel="0" collapsed="false">
      <c r="A28" s="19"/>
      <c r="B28" s="19"/>
      <c r="C28" s="19"/>
      <c r="D28" s="19"/>
      <c r="E28" s="19"/>
      <c r="F28" s="19"/>
      <c r="G28" s="19"/>
    </row>
    <row r="29" customFormat="false" ht="12.75" hidden="false" customHeight="true" outlineLevel="0" collapsed="false">
      <c r="A29" s="20" t="s">
        <v>26</v>
      </c>
      <c r="B29" s="20"/>
      <c r="C29" s="20"/>
      <c r="D29" s="20"/>
      <c r="E29" s="20"/>
      <c r="F29" s="20"/>
      <c r="G29" s="20"/>
    </row>
    <row r="30" customFormat="false" ht="12.75" hidden="false" customHeight="true" outlineLevel="0" collapsed="false">
      <c r="A30" s="21"/>
      <c r="B30" s="19"/>
      <c r="C30" s="22"/>
      <c r="D30" s="19"/>
      <c r="E30" s="19"/>
      <c r="F30" s="19"/>
      <c r="G30" s="19"/>
    </row>
    <row r="31" customFormat="false" ht="12.75" hidden="false" customHeight="true" outlineLevel="0" collapsed="false">
      <c r="A31" s="23" t="s">
        <v>27</v>
      </c>
      <c r="B31" s="23"/>
      <c r="C31" s="23"/>
      <c r="D31" s="23"/>
      <c r="E31" s="23"/>
      <c r="F31" s="23"/>
      <c r="G31" s="23"/>
    </row>
    <row r="32" customFormat="false" ht="12.75" hidden="false" customHeight="true" outlineLevel="0" collapsed="false">
      <c r="A32" s="23"/>
      <c r="B32" s="24"/>
      <c r="C32" s="24"/>
      <c r="D32" s="24"/>
      <c r="E32" s="24"/>
      <c r="F32" s="24"/>
      <c r="G32" s="24"/>
    </row>
    <row r="33" customFormat="false" ht="12.75" hidden="false" customHeight="true" outlineLevel="0" collapsed="false">
      <c r="A33" s="25" t="s">
        <v>28</v>
      </c>
      <c r="B33" s="25"/>
      <c r="C33" s="25"/>
      <c r="D33" s="25"/>
      <c r="E33" s="25"/>
      <c r="F33" s="25"/>
      <c r="G33" s="25"/>
    </row>
    <row r="34" customFormat="false" ht="12.75" hidden="false" customHeight="true" outlineLevel="0" collapsed="false">
      <c r="A34" s="23"/>
      <c r="B34" s="24"/>
      <c r="C34" s="24"/>
      <c r="D34" s="24"/>
      <c r="E34" s="24"/>
      <c r="F34" s="24"/>
      <c r="G34" s="24"/>
    </row>
    <row r="35" customFormat="false" ht="12.75" hidden="false" customHeight="true" outlineLevel="0" collapsed="false">
      <c r="A35" s="23"/>
      <c r="B35" s="24"/>
      <c r="C35" s="24"/>
      <c r="D35" s="24"/>
      <c r="E35" s="24"/>
      <c r="F35" s="24"/>
      <c r="G35" s="24"/>
    </row>
    <row r="36" customFormat="false" ht="14.25" hidden="false" customHeight="true" outlineLevel="0" collapsed="false">
      <c r="A36" s="26" t="s">
        <v>29</v>
      </c>
      <c r="B36" s="26"/>
      <c r="C36" s="26"/>
      <c r="D36" s="26"/>
      <c r="E36" s="26"/>
      <c r="F36" s="26"/>
      <c r="G36" s="26"/>
    </row>
    <row r="37" customFormat="false" ht="12.75" hidden="false" customHeight="true" outlineLevel="0" collapsed="false">
      <c r="A37" s="27" t="n">
        <v>1</v>
      </c>
      <c r="B37" s="28" t="s">
        <v>30</v>
      </c>
      <c r="C37" s="28"/>
      <c r="D37" s="28"/>
      <c r="E37" s="28"/>
      <c r="F37" s="27" t="s">
        <v>31</v>
      </c>
      <c r="G37" s="27"/>
    </row>
    <row r="38" customFormat="false" ht="14.25" hidden="false" customHeight="true" outlineLevel="0" collapsed="false">
      <c r="A38" s="27" t="n">
        <v>2</v>
      </c>
      <c r="B38" s="29" t="s">
        <v>32</v>
      </c>
      <c r="C38" s="29"/>
      <c r="D38" s="29"/>
      <c r="E38" s="29"/>
      <c r="F38" s="27" t="s">
        <v>33</v>
      </c>
      <c r="G38" s="27"/>
    </row>
    <row r="39" customFormat="false" ht="14.25" hidden="false" customHeight="true" outlineLevel="0" collapsed="false">
      <c r="A39" s="27" t="n">
        <v>3</v>
      </c>
      <c r="B39" s="29" t="s">
        <v>34</v>
      </c>
      <c r="C39" s="29"/>
      <c r="D39" s="29"/>
      <c r="E39" s="29"/>
      <c r="F39" s="30" t="n">
        <v>975.92</v>
      </c>
      <c r="G39" s="30"/>
    </row>
    <row r="40" customFormat="false" ht="14.85" hidden="false" customHeight="true" outlineLevel="0" collapsed="false">
      <c r="A40" s="27" t="n">
        <v>4</v>
      </c>
      <c r="B40" s="28" t="s">
        <v>35</v>
      </c>
      <c r="C40" s="28"/>
      <c r="D40" s="28"/>
      <c r="E40" s="28"/>
      <c r="F40" s="31" t="n">
        <v>43101</v>
      </c>
      <c r="G40" s="31"/>
    </row>
    <row r="41" customFormat="false" ht="14.85" hidden="false" customHeight="true" outlineLevel="0" collapsed="false">
      <c r="A41" s="17"/>
      <c r="B41" s="32"/>
      <c r="C41" s="32"/>
      <c r="D41" s="32"/>
      <c r="E41" s="32"/>
      <c r="F41" s="33"/>
      <c r="G41" s="33"/>
    </row>
    <row r="42" customFormat="false" ht="12.75" hidden="false" customHeight="true" outlineLevel="0" collapsed="false">
      <c r="A42" s="34" t="s">
        <v>36</v>
      </c>
      <c r="B42" s="34"/>
      <c r="C42" s="34"/>
      <c r="D42" s="34"/>
      <c r="E42" s="34"/>
      <c r="F42" s="34"/>
      <c r="G42" s="34"/>
    </row>
    <row r="43" customFormat="false" ht="12.75" hidden="false" customHeight="true" outlineLevel="0" collapsed="false">
      <c r="A43" s="35"/>
      <c r="B43" s="35"/>
      <c r="C43" s="35"/>
      <c r="D43" s="35"/>
      <c r="E43" s="35"/>
      <c r="F43" s="35"/>
      <c r="G43" s="35"/>
    </row>
    <row r="44" customFormat="false" ht="12.75" hidden="false" customHeight="true" outlineLevel="0" collapsed="false">
      <c r="A44" s="36" t="s">
        <v>37</v>
      </c>
      <c r="B44" s="36"/>
      <c r="C44" s="36"/>
      <c r="D44" s="36"/>
      <c r="E44" s="36"/>
      <c r="F44" s="36"/>
      <c r="G44" s="36"/>
    </row>
    <row r="45" customFormat="false" ht="12.75" hidden="false" customHeight="true" outlineLevel="0" collapsed="false">
      <c r="A45" s="37"/>
      <c r="B45" s="37"/>
      <c r="C45" s="37"/>
      <c r="D45" s="37"/>
      <c r="E45" s="37"/>
      <c r="F45" s="37"/>
      <c r="G45" s="37"/>
    </row>
    <row r="46" customFormat="false" ht="12.75" hidden="false" customHeight="true" outlineLevel="0" collapsed="false">
      <c r="A46" s="38" t="s">
        <v>38</v>
      </c>
      <c r="B46" s="38"/>
      <c r="C46" s="38"/>
      <c r="D46" s="38"/>
      <c r="E46" s="38"/>
      <c r="F46" s="38"/>
      <c r="G46" s="38"/>
    </row>
    <row r="47" customFormat="false" ht="14.25" hidden="false" customHeight="true" outlineLevel="0" collapsed="false">
      <c r="A47" s="39" t="n">
        <v>1</v>
      </c>
      <c r="B47" s="39" t="s">
        <v>39</v>
      </c>
      <c r="C47" s="39"/>
      <c r="D47" s="39"/>
      <c r="E47" s="39"/>
      <c r="F47" s="39" t="s">
        <v>40</v>
      </c>
      <c r="G47" s="39"/>
    </row>
    <row r="48" customFormat="false" ht="14.25" hidden="false" customHeight="true" outlineLevel="0" collapsed="false">
      <c r="A48" s="40" t="s">
        <v>7</v>
      </c>
      <c r="B48" s="41" t="s">
        <v>41</v>
      </c>
      <c r="C48" s="41"/>
      <c r="D48" s="41"/>
      <c r="E48" s="41"/>
      <c r="F48" s="42" t="n">
        <v>975.92</v>
      </c>
      <c r="G48" s="42"/>
      <c r="I48" s="43"/>
      <c r="J48" s="43"/>
    </row>
    <row r="49" customFormat="false" ht="14.25" hidden="false" customHeight="true" outlineLevel="0" collapsed="false">
      <c r="A49" s="44" t="s">
        <v>42</v>
      </c>
      <c r="B49" s="44"/>
      <c r="C49" s="44"/>
      <c r="D49" s="44"/>
      <c r="E49" s="44"/>
      <c r="F49" s="45" t="n">
        <f aca="false">F48</f>
        <v>975.92</v>
      </c>
      <c r="G49" s="45"/>
    </row>
    <row r="50" customFormat="false" ht="14.25" hidden="false" customHeight="true" outlineLevel="0" collapsed="false"/>
    <row r="51" customFormat="false" ht="12.75" hidden="false" customHeight="true" outlineLevel="0" collapsed="false">
      <c r="A51" s="36" t="s">
        <v>43</v>
      </c>
      <c r="B51" s="36"/>
      <c r="C51" s="36"/>
      <c r="D51" s="36"/>
      <c r="E51" s="36"/>
      <c r="F51" s="36"/>
      <c r="G51" s="36"/>
    </row>
    <row r="52" customFormat="false" ht="12.75" hidden="false" customHeight="false" outlineLevel="0" collapsed="false">
      <c r="A52" s="36"/>
      <c r="B52" s="36"/>
      <c r="C52" s="36"/>
      <c r="D52" s="36"/>
      <c r="E52" s="36"/>
      <c r="F52" s="36"/>
      <c r="G52" s="36"/>
    </row>
    <row r="53" customFormat="false" ht="14.25" hidden="false" customHeight="true" outlineLevel="0" collapsed="false">
      <c r="A53" s="36" t="s">
        <v>44</v>
      </c>
      <c r="B53" s="36"/>
      <c r="C53" s="36"/>
      <c r="D53" s="36"/>
      <c r="E53" s="36"/>
      <c r="F53" s="36"/>
      <c r="G53" s="36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</row>
    <row r="55" customFormat="false" ht="14.25" hidden="false" customHeight="true" outlineLevel="0" collapsed="false">
      <c r="A55" s="36"/>
      <c r="B55" s="36"/>
      <c r="C55" s="36"/>
      <c r="D55" s="36"/>
      <c r="E55" s="36"/>
      <c r="F55" s="36"/>
      <c r="G55" s="36"/>
    </row>
    <row r="56" customFormat="false" ht="12.75" hidden="false" customHeight="true" outlineLevel="0" collapsed="false">
      <c r="A56" s="46" t="s">
        <v>45</v>
      </c>
      <c r="B56" s="46"/>
      <c r="C56" s="46"/>
      <c r="D56" s="46"/>
      <c r="E56" s="46"/>
      <c r="F56" s="46"/>
      <c r="G56" s="46"/>
    </row>
    <row r="57" customFormat="false" ht="12.75" hidden="false" customHeight="true" outlineLevel="0" collapsed="false">
      <c r="A57" s="23"/>
      <c r="B57" s="24"/>
      <c r="C57" s="24"/>
      <c r="D57" s="24"/>
      <c r="E57" s="24"/>
      <c r="F57" s="24"/>
      <c r="G57" s="24"/>
    </row>
    <row r="58" customFormat="false" ht="12.75" hidden="false" customHeight="true" outlineLevel="0" collapsed="false">
      <c r="A58" s="21" t="s">
        <v>46</v>
      </c>
      <c r="B58" s="21"/>
      <c r="C58" s="21"/>
      <c r="D58" s="21"/>
      <c r="E58" s="21"/>
      <c r="F58" s="21"/>
      <c r="G58" s="21"/>
    </row>
    <row r="59" customFormat="false" ht="12.75" hidden="false" customHeight="true" outlineLevel="0" collapsed="false">
      <c r="A59" s="47"/>
      <c r="B59" s="47"/>
      <c r="C59" s="47"/>
      <c r="D59" s="47"/>
      <c r="E59" s="47"/>
      <c r="F59" s="47"/>
      <c r="G59" s="47"/>
    </row>
    <row r="60" customFormat="false" ht="12.75" hidden="false" customHeight="true" outlineLevel="0" collapsed="false">
      <c r="A60" s="48" t="s">
        <v>47</v>
      </c>
      <c r="B60" s="48" t="s">
        <v>48</v>
      </c>
      <c r="C60" s="48"/>
      <c r="D60" s="48"/>
      <c r="E60" s="48"/>
      <c r="F60" s="48" t="s">
        <v>49</v>
      </c>
      <c r="G60" s="48" t="s">
        <v>40</v>
      </c>
    </row>
    <row r="61" customFormat="false" ht="12.75" hidden="false" customHeight="true" outlineLevel="0" collapsed="false">
      <c r="A61" s="11" t="s">
        <v>7</v>
      </c>
      <c r="B61" s="49" t="s">
        <v>50</v>
      </c>
      <c r="C61" s="49"/>
      <c r="D61" s="49"/>
      <c r="E61" s="49"/>
      <c r="F61" s="50" t="n">
        <v>0.0833</v>
      </c>
      <c r="G61" s="51" t="n">
        <f aca="false">F49*F61</f>
        <v>81.294136</v>
      </c>
    </row>
    <row r="62" customFormat="false" ht="12.75" hidden="false" customHeight="true" outlineLevel="0" collapsed="false">
      <c r="A62" s="11" t="s">
        <v>9</v>
      </c>
      <c r="B62" s="49" t="s">
        <v>51</v>
      </c>
      <c r="C62" s="49"/>
      <c r="D62" s="49"/>
      <c r="E62" s="49"/>
      <c r="F62" s="50" t="n">
        <v>0.121</v>
      </c>
      <c r="G62" s="51" t="n">
        <f aca="false">F49*F62</f>
        <v>118.08632</v>
      </c>
    </row>
    <row r="63" customFormat="false" ht="12.75" hidden="false" customHeight="true" outlineLevel="0" collapsed="false">
      <c r="A63" s="16" t="s">
        <v>52</v>
      </c>
      <c r="B63" s="16"/>
      <c r="C63" s="16"/>
      <c r="D63" s="16"/>
      <c r="E63" s="16"/>
      <c r="F63" s="52" t="n">
        <f aca="false">F61+F62</f>
        <v>0.2043</v>
      </c>
      <c r="G63" s="53" t="n">
        <f aca="false">G61+G62</f>
        <v>199.380456</v>
      </c>
    </row>
    <row r="64" customFormat="false" ht="12.75" hidden="false" customHeight="true" outlineLevel="0" collapsed="false">
      <c r="A64" s="36" t="s">
        <v>53</v>
      </c>
      <c r="B64" s="36"/>
      <c r="C64" s="36"/>
      <c r="D64" s="36"/>
      <c r="E64" s="36"/>
      <c r="F64" s="36"/>
      <c r="G64" s="36"/>
    </row>
    <row r="65" customFormat="false" ht="12.75" hidden="false" customHeight="true" outlineLevel="0" collapsed="false">
      <c r="A65" s="36"/>
      <c r="B65" s="36"/>
      <c r="C65" s="36"/>
      <c r="D65" s="36"/>
      <c r="E65" s="36"/>
      <c r="F65" s="36"/>
      <c r="G65" s="36"/>
    </row>
    <row r="66" customFormat="false" ht="6.25" hidden="false" customHeight="true" outlineLevel="0" collapsed="false">
      <c r="A66" s="36"/>
      <c r="B66" s="36"/>
      <c r="C66" s="36"/>
      <c r="D66" s="36"/>
      <c r="E66" s="36"/>
      <c r="F66" s="36"/>
      <c r="G66" s="36"/>
    </row>
    <row r="67" customFormat="false" ht="12.75" hidden="false" customHeight="true" outlineLevel="0" collapsed="false">
      <c r="A67" s="36" t="s">
        <v>54</v>
      </c>
      <c r="B67" s="36"/>
      <c r="C67" s="36"/>
      <c r="D67" s="36"/>
      <c r="E67" s="36"/>
      <c r="F67" s="36"/>
      <c r="G67" s="36"/>
    </row>
    <row r="68" customFormat="false" ht="12.75" hidden="false" customHeight="true" outlineLevel="0" collapsed="false">
      <c r="A68" s="36"/>
      <c r="B68" s="36"/>
      <c r="C68" s="36"/>
      <c r="D68" s="36"/>
      <c r="E68" s="36"/>
      <c r="F68" s="36"/>
      <c r="G68" s="36"/>
    </row>
    <row r="69" customFormat="false" ht="12.75" hidden="false" customHeight="true" outlineLevel="0" collapsed="false">
      <c r="A69" s="36" t="s">
        <v>55</v>
      </c>
      <c r="B69" s="36"/>
      <c r="C69" s="36"/>
      <c r="D69" s="36"/>
      <c r="E69" s="36"/>
      <c r="F69" s="36"/>
      <c r="G69" s="36"/>
    </row>
    <row r="70" customFormat="false" ht="23.75" hidden="false" customHeight="true" outlineLevel="0" collapsed="false">
      <c r="A70" s="36"/>
      <c r="B70" s="36"/>
      <c r="C70" s="36"/>
      <c r="D70" s="36"/>
      <c r="E70" s="36"/>
      <c r="F70" s="36"/>
      <c r="G70" s="36"/>
    </row>
    <row r="71" customFormat="false" ht="12.75" hidden="false" customHeight="true" outlineLevel="0" collapsed="false">
      <c r="A71" s="21" t="s">
        <v>56</v>
      </c>
      <c r="B71" s="21"/>
      <c r="C71" s="21"/>
      <c r="D71" s="21"/>
      <c r="E71" s="21"/>
      <c r="F71" s="21"/>
      <c r="G71" s="21"/>
    </row>
    <row r="72" customFormat="false" ht="12.75" hidden="false" customHeight="false" outlineLevel="0" collapsed="false">
      <c r="A72" s="21"/>
      <c r="B72" s="21"/>
      <c r="C72" s="21"/>
      <c r="D72" s="21"/>
      <c r="E72" s="21"/>
      <c r="F72" s="21"/>
      <c r="G72" s="21"/>
    </row>
    <row r="73" customFormat="false" ht="12.75" hidden="false" customHeight="true" outlineLevel="0" collapsed="false">
      <c r="A73" s="54" t="s">
        <v>57</v>
      </c>
      <c r="B73" s="54"/>
      <c r="C73" s="54"/>
      <c r="D73" s="54"/>
      <c r="E73" s="54"/>
      <c r="F73" s="54"/>
      <c r="G73" s="55" t="n">
        <f aca="false">F49+G63</f>
        <v>1175.300456</v>
      </c>
      <c r="H73" s="56"/>
    </row>
    <row r="74" customFormat="false" ht="12.75" hidden="false" customHeight="true" outlineLevel="0" collapsed="false">
      <c r="A74" s="57"/>
      <c r="B74" s="24"/>
      <c r="C74" s="24"/>
      <c r="D74" s="24"/>
      <c r="E74" s="24"/>
      <c r="F74" s="24"/>
      <c r="G74" s="24"/>
    </row>
    <row r="75" customFormat="false" ht="12.75" hidden="false" customHeight="true" outlineLevel="0" collapsed="false">
      <c r="A75" s="58" t="s">
        <v>58</v>
      </c>
      <c r="B75" s="48" t="s">
        <v>59</v>
      </c>
      <c r="C75" s="48"/>
      <c r="D75" s="48"/>
      <c r="E75" s="48"/>
      <c r="F75" s="48" t="s">
        <v>60</v>
      </c>
      <c r="G75" s="48" t="s">
        <v>61</v>
      </c>
    </row>
    <row r="76" customFormat="false" ht="12.75" hidden="false" customHeight="true" outlineLevel="0" collapsed="false">
      <c r="A76" s="59" t="s">
        <v>7</v>
      </c>
      <c r="B76" s="60" t="s">
        <v>62</v>
      </c>
      <c r="C76" s="60"/>
      <c r="D76" s="60"/>
      <c r="E76" s="60"/>
      <c r="F76" s="50" t="n">
        <v>0.2</v>
      </c>
      <c r="G76" s="51" t="n">
        <f aca="false">G73*F76</f>
        <v>235.0600912</v>
      </c>
    </row>
    <row r="77" customFormat="false" ht="12.75" hidden="false" customHeight="true" outlineLevel="0" collapsed="false">
      <c r="A77" s="59" t="s">
        <v>9</v>
      </c>
      <c r="B77" s="60" t="s">
        <v>63</v>
      </c>
      <c r="C77" s="60"/>
      <c r="D77" s="60"/>
      <c r="E77" s="60"/>
      <c r="F77" s="50" t="n">
        <v>0.025</v>
      </c>
      <c r="G77" s="51" t="n">
        <f aca="false">G73*F77</f>
        <v>29.3825114</v>
      </c>
    </row>
    <row r="78" customFormat="false" ht="12.75" hidden="false" customHeight="true" outlineLevel="0" collapsed="false">
      <c r="A78" s="59" t="s">
        <v>12</v>
      </c>
      <c r="B78" s="60" t="s">
        <v>64</v>
      </c>
      <c r="C78" s="60"/>
      <c r="D78" s="60"/>
      <c r="E78" s="60"/>
      <c r="F78" s="50" t="n">
        <v>0.03</v>
      </c>
      <c r="G78" s="51" t="n">
        <f aca="false">G73*F78</f>
        <v>35.25901368</v>
      </c>
    </row>
    <row r="79" customFormat="false" ht="12.75" hidden="false" customHeight="true" outlineLevel="0" collapsed="false">
      <c r="A79" s="59" t="s">
        <v>15</v>
      </c>
      <c r="B79" s="60" t="s">
        <v>65</v>
      </c>
      <c r="C79" s="60"/>
      <c r="D79" s="60"/>
      <c r="E79" s="60"/>
      <c r="F79" s="50" t="n">
        <v>0.015</v>
      </c>
      <c r="G79" s="51" t="n">
        <f aca="false">G73*F79</f>
        <v>17.62950684</v>
      </c>
    </row>
    <row r="80" customFormat="false" ht="12.75" hidden="false" customHeight="true" outlineLevel="0" collapsed="false">
      <c r="A80" s="59" t="s">
        <v>66</v>
      </c>
      <c r="B80" s="60" t="s">
        <v>67</v>
      </c>
      <c r="C80" s="60"/>
      <c r="D80" s="60"/>
      <c r="E80" s="60"/>
      <c r="F80" s="50" t="n">
        <v>0.01</v>
      </c>
      <c r="G80" s="51" t="n">
        <f aca="false">G73*F80</f>
        <v>11.75300456</v>
      </c>
    </row>
    <row r="81" customFormat="false" ht="12.75" hidden="false" customHeight="true" outlineLevel="0" collapsed="false">
      <c r="A81" s="59" t="s">
        <v>68</v>
      </c>
      <c r="B81" s="60" t="s">
        <v>69</v>
      </c>
      <c r="C81" s="60"/>
      <c r="D81" s="60"/>
      <c r="E81" s="60"/>
      <c r="F81" s="50" t="n">
        <v>0.006</v>
      </c>
      <c r="G81" s="51" t="n">
        <f aca="false">G73*F81</f>
        <v>7.051802736</v>
      </c>
    </row>
    <row r="82" customFormat="false" ht="12.75" hidden="false" customHeight="true" outlineLevel="0" collapsed="false">
      <c r="A82" s="59" t="s">
        <v>70</v>
      </c>
      <c r="B82" s="6" t="s">
        <v>71</v>
      </c>
      <c r="C82" s="6"/>
      <c r="D82" s="6"/>
      <c r="E82" s="6"/>
      <c r="F82" s="50" t="n">
        <v>0.002</v>
      </c>
      <c r="G82" s="51" t="n">
        <f aca="false">G73*F82</f>
        <v>2.350600912</v>
      </c>
    </row>
    <row r="83" customFormat="false" ht="12.75" hidden="false" customHeight="true" outlineLevel="0" collapsed="false">
      <c r="A83" s="59" t="s">
        <v>72</v>
      </c>
      <c r="B83" s="6" t="s">
        <v>73</v>
      </c>
      <c r="C83" s="6"/>
      <c r="D83" s="6"/>
      <c r="E83" s="6"/>
      <c r="F83" s="50" t="n">
        <v>0.08</v>
      </c>
      <c r="G83" s="51" t="n">
        <f aca="false">G73*F83</f>
        <v>94.02403648</v>
      </c>
    </row>
    <row r="84" customFormat="false" ht="12.75" hidden="false" customHeight="true" outlineLevel="0" collapsed="false">
      <c r="A84" s="61"/>
      <c r="B84" s="62" t="s">
        <v>74</v>
      </c>
      <c r="C84" s="62"/>
      <c r="D84" s="62"/>
      <c r="E84" s="62"/>
      <c r="F84" s="63" t="n">
        <f aca="false">F76+F77+F78+F79+F80+F81+F82+F83</f>
        <v>0.368</v>
      </c>
      <c r="G84" s="64" t="n">
        <f aca="false">SUM(G76:G83)</f>
        <v>432.510567808</v>
      </c>
    </row>
    <row r="85" customFormat="false" ht="12.75" hidden="false" customHeight="true" outlineLevel="0" collapsed="false">
      <c r="A85" s="47"/>
      <c r="B85" s="24"/>
      <c r="C85" s="24"/>
      <c r="D85" s="24"/>
      <c r="E85" s="24"/>
      <c r="F85" s="24"/>
      <c r="G85" s="24"/>
    </row>
    <row r="86" customFormat="false" ht="12.75" hidden="false" customHeight="true" outlineLevel="0" collapsed="false">
      <c r="A86" s="36" t="s">
        <v>75</v>
      </c>
      <c r="B86" s="36"/>
      <c r="C86" s="36"/>
      <c r="D86" s="36"/>
      <c r="E86" s="36"/>
      <c r="F86" s="36"/>
      <c r="G86" s="36"/>
    </row>
    <row r="87" customFormat="false" ht="12.75" hidden="false" customHeight="true" outlineLevel="0" collapsed="false">
      <c r="A87" s="36"/>
      <c r="B87" s="36"/>
      <c r="C87" s="36"/>
      <c r="D87" s="36"/>
      <c r="E87" s="36"/>
      <c r="F87" s="36"/>
      <c r="G87" s="36"/>
    </row>
    <row r="88" customFormat="false" ht="12.75" hidden="false" customHeight="true" outlineLevel="0" collapsed="false">
      <c r="A88" s="36" t="s">
        <v>76</v>
      </c>
      <c r="B88" s="36"/>
      <c r="C88" s="36"/>
      <c r="D88" s="36"/>
      <c r="E88" s="36"/>
      <c r="F88" s="36"/>
      <c r="G88" s="36"/>
    </row>
    <row r="89" customFormat="false" ht="12.75" hidden="false" customHeight="true" outlineLevel="0" collapsed="false">
      <c r="A89" s="36"/>
      <c r="B89" s="36"/>
      <c r="C89" s="36"/>
      <c r="D89" s="36"/>
      <c r="E89" s="36"/>
      <c r="F89" s="36"/>
      <c r="G89" s="36"/>
    </row>
    <row r="90" customFormat="false" ht="12.75" hidden="false" customHeight="true" outlineLevel="0" collapsed="false">
      <c r="A90" s="36" t="s">
        <v>77</v>
      </c>
      <c r="B90" s="36"/>
      <c r="C90" s="36"/>
      <c r="D90" s="36"/>
      <c r="E90" s="36"/>
      <c r="F90" s="36"/>
      <c r="G90" s="36"/>
    </row>
    <row r="91" customFormat="false" ht="12.75" hidden="false" customHeight="true" outlineLevel="0" collapsed="false">
      <c r="A91" s="21"/>
      <c r="B91" s="65"/>
      <c r="C91" s="65"/>
      <c r="D91" s="65"/>
      <c r="E91" s="65"/>
      <c r="F91" s="65"/>
      <c r="G91" s="65"/>
    </row>
    <row r="92" customFormat="false" ht="12.75" hidden="false" customHeight="true" outlineLevel="0" collapsed="false">
      <c r="A92" s="66" t="s">
        <v>78</v>
      </c>
      <c r="B92" s="66"/>
      <c r="C92" s="66"/>
      <c r="D92" s="66"/>
      <c r="E92" s="66"/>
      <c r="F92" s="66"/>
      <c r="G92" s="66"/>
    </row>
    <row r="93" customFormat="false" ht="12.75" hidden="false" customHeight="true" outlineLevel="0" collapsed="false">
      <c r="A93" s="47"/>
      <c r="B93" s="24"/>
      <c r="C93" s="24"/>
      <c r="D93" s="24"/>
      <c r="E93" s="24"/>
      <c r="F93" s="24"/>
      <c r="G93" s="24"/>
    </row>
    <row r="94" customFormat="false" ht="14.25" hidden="false" customHeight="true" outlineLevel="0" collapsed="false">
      <c r="A94" s="58" t="s">
        <v>79</v>
      </c>
      <c r="B94" s="58" t="s">
        <v>80</v>
      </c>
      <c r="C94" s="58"/>
      <c r="D94" s="58"/>
      <c r="E94" s="58"/>
      <c r="F94" s="58" t="s">
        <v>40</v>
      </c>
      <c r="G94" s="58"/>
    </row>
    <row r="95" customFormat="false" ht="14.25" hidden="false" customHeight="true" outlineLevel="0" collapsed="false">
      <c r="A95" s="59" t="s">
        <v>7</v>
      </c>
      <c r="B95" s="60" t="s">
        <v>81</v>
      </c>
      <c r="C95" s="60"/>
      <c r="D95" s="60"/>
      <c r="E95" s="60"/>
      <c r="F95" s="67" t="n">
        <v>0</v>
      </c>
      <c r="G95" s="67"/>
    </row>
    <row r="96" customFormat="false" ht="14.25" hidden="false" customHeight="true" outlineLevel="0" collapsed="false">
      <c r="A96" s="59" t="s">
        <v>9</v>
      </c>
      <c r="B96" s="68" t="s">
        <v>82</v>
      </c>
      <c r="C96" s="68"/>
      <c r="D96" s="68"/>
      <c r="E96" s="68"/>
      <c r="F96" s="67" t="n">
        <f aca="false">22*7.08</f>
        <v>155.76</v>
      </c>
      <c r="G96" s="67"/>
      <c r="H96" s="69"/>
    </row>
    <row r="97" customFormat="false" ht="14.25" hidden="false" customHeight="true" outlineLevel="0" collapsed="false">
      <c r="A97" s="59" t="s">
        <v>12</v>
      </c>
      <c r="B97" s="68" t="s">
        <v>83</v>
      </c>
      <c r="C97" s="68"/>
      <c r="D97" s="68"/>
      <c r="E97" s="68"/>
      <c r="F97" s="51" t="n">
        <v>40.2</v>
      </c>
      <c r="G97" s="51"/>
      <c r="H97" s="69"/>
    </row>
    <row r="98" customFormat="false" ht="14.25" hidden="false" customHeight="true" outlineLevel="0" collapsed="false">
      <c r="A98" s="59" t="s">
        <v>15</v>
      </c>
      <c r="B98" s="68" t="s">
        <v>84</v>
      </c>
      <c r="C98" s="68"/>
      <c r="D98" s="68"/>
      <c r="E98" s="68"/>
      <c r="F98" s="51" t="n">
        <v>100</v>
      </c>
      <c r="G98" s="51"/>
      <c r="H98" s="70"/>
    </row>
    <row r="99" customFormat="false" ht="14.25" hidden="false" customHeight="true" outlineLevel="0" collapsed="false">
      <c r="A99" s="59" t="s">
        <v>66</v>
      </c>
      <c r="B99" s="68" t="s">
        <v>85</v>
      </c>
      <c r="C99" s="68"/>
      <c r="D99" s="68"/>
      <c r="E99" s="68"/>
      <c r="F99" s="71" t="n">
        <v>10</v>
      </c>
      <c r="G99" s="71"/>
      <c r="H99" s="70"/>
    </row>
    <row r="100" customFormat="false" ht="14.25" hidden="false" customHeight="true" outlineLevel="0" collapsed="false">
      <c r="A100" s="16" t="s">
        <v>42</v>
      </c>
      <c r="B100" s="16"/>
      <c r="C100" s="16"/>
      <c r="D100" s="16"/>
      <c r="E100" s="16"/>
      <c r="F100" s="72" t="n">
        <f aca="false">F95+F96+F97+F98+F99</f>
        <v>305.96</v>
      </c>
      <c r="G100" s="72"/>
    </row>
    <row r="101" customFormat="false" ht="14.25" hidden="false" customHeight="true" outlineLevel="0" collapsed="false">
      <c r="A101" s="73"/>
      <c r="B101" s="73"/>
      <c r="C101" s="73"/>
      <c r="D101" s="73"/>
      <c r="E101" s="73"/>
      <c r="F101" s="74"/>
      <c r="G101" s="74"/>
    </row>
    <row r="102" customFormat="false" ht="12.75" hidden="false" customHeight="true" outlineLevel="0" collapsed="false">
      <c r="A102" s="21" t="s">
        <v>86</v>
      </c>
      <c r="B102" s="21"/>
      <c r="C102" s="21"/>
      <c r="D102" s="21"/>
      <c r="E102" s="21"/>
      <c r="F102" s="21"/>
      <c r="G102" s="21"/>
    </row>
    <row r="103" customFormat="false" ht="14.25" hidden="false" customHeight="true" outlineLevel="0" collapsed="false">
      <c r="A103" s="21" t="s">
        <v>87</v>
      </c>
      <c r="B103" s="21"/>
      <c r="C103" s="21"/>
      <c r="D103" s="21"/>
      <c r="E103" s="21"/>
      <c r="F103" s="21"/>
      <c r="G103" s="21"/>
    </row>
    <row r="104" customFormat="false" ht="14.25" hidden="false" customHeight="true" outlineLevel="0" collapsed="false">
      <c r="A104" s="21"/>
      <c r="B104" s="21"/>
      <c r="C104" s="21"/>
      <c r="D104" s="21"/>
      <c r="E104" s="21"/>
      <c r="F104" s="21"/>
      <c r="G104" s="21"/>
    </row>
    <row r="105" customFormat="false" ht="23.75" hidden="false" customHeight="true" outlineLevel="0" collapsed="false">
      <c r="A105" s="36" t="s">
        <v>88</v>
      </c>
      <c r="B105" s="36"/>
      <c r="C105" s="36"/>
      <c r="D105" s="36"/>
      <c r="E105" s="36"/>
      <c r="F105" s="36"/>
      <c r="G105" s="36"/>
    </row>
    <row r="106" customFormat="false" ht="14.25" hidden="false" customHeight="true" outlineLevel="0" collapsed="false">
      <c r="A106" s="20" t="s">
        <v>89</v>
      </c>
      <c r="B106" s="20"/>
      <c r="C106" s="20"/>
      <c r="D106" s="20"/>
      <c r="E106" s="20"/>
      <c r="F106" s="20"/>
      <c r="G106" s="20"/>
    </row>
    <row r="107" customFormat="false" ht="14.25" hidden="false" customHeight="true" outlineLevel="0" collapsed="false"/>
    <row r="108" customFormat="false" ht="14.25" hidden="false" customHeight="true" outlineLevel="0" collapsed="false">
      <c r="A108" s="58" t="n">
        <v>2</v>
      </c>
      <c r="B108" s="16" t="s">
        <v>90</v>
      </c>
      <c r="C108" s="16"/>
      <c r="D108" s="16"/>
      <c r="E108" s="16"/>
      <c r="F108" s="58" t="s">
        <v>40</v>
      </c>
      <c r="G108" s="58"/>
    </row>
    <row r="109" customFormat="false" ht="14.85" hidden="false" customHeight="true" outlineLevel="0" collapsed="false">
      <c r="A109" s="59" t="s">
        <v>47</v>
      </c>
      <c r="B109" s="29" t="s">
        <v>91</v>
      </c>
      <c r="C109" s="29"/>
      <c r="D109" s="29"/>
      <c r="E109" s="29"/>
      <c r="F109" s="51" t="n">
        <f aca="false">G63</f>
        <v>199.380456</v>
      </c>
      <c r="G109" s="51"/>
    </row>
    <row r="110" customFormat="false" ht="12.75" hidden="false" customHeight="true" outlineLevel="0" collapsed="false">
      <c r="A110" s="59" t="s">
        <v>58</v>
      </c>
      <c r="B110" s="29" t="s">
        <v>59</v>
      </c>
      <c r="C110" s="29"/>
      <c r="D110" s="29"/>
      <c r="E110" s="29"/>
      <c r="F110" s="51" t="n">
        <f aca="false">G84</f>
        <v>432.510567808</v>
      </c>
      <c r="G110" s="51"/>
    </row>
    <row r="111" customFormat="false" ht="12.75" hidden="false" customHeight="true" outlineLevel="0" collapsed="false">
      <c r="A111" s="59" t="s">
        <v>79</v>
      </c>
      <c r="B111" s="29" t="s">
        <v>92</v>
      </c>
      <c r="C111" s="29"/>
      <c r="D111" s="29"/>
      <c r="E111" s="29"/>
      <c r="F111" s="51" t="n">
        <f aca="false">F100</f>
        <v>305.96</v>
      </c>
      <c r="G111" s="51"/>
    </row>
    <row r="112" customFormat="false" ht="12.75" hidden="false" customHeight="true" outlineLevel="0" collapsed="false">
      <c r="A112" s="16" t="s">
        <v>42</v>
      </c>
      <c r="B112" s="16"/>
      <c r="C112" s="16"/>
      <c r="D112" s="16"/>
      <c r="E112" s="16"/>
      <c r="F112" s="72" t="n">
        <f aca="false">F109+F110+F111</f>
        <v>937.851023808</v>
      </c>
      <c r="G112" s="72"/>
    </row>
    <row r="113" customFormat="false" ht="12.75" hidden="false" customHeight="true" outlineLevel="0" collapsed="false">
      <c r="A113" s="24"/>
      <c r="B113" s="24"/>
      <c r="C113" s="24"/>
      <c r="D113" s="24"/>
      <c r="E113" s="24"/>
      <c r="F113" s="24"/>
      <c r="G113" s="24"/>
    </row>
    <row r="114" customFormat="false" ht="12.75" hidden="false" customHeight="true" outlineLevel="0" collapsed="false">
      <c r="A114" s="46" t="s">
        <v>93</v>
      </c>
      <c r="B114" s="46"/>
      <c r="C114" s="46"/>
      <c r="D114" s="46"/>
      <c r="E114" s="46"/>
      <c r="F114" s="46"/>
      <c r="G114" s="46"/>
    </row>
    <row r="115" customFormat="false" ht="14.25" hidden="false" customHeight="true" outlineLevel="0" collapsed="false">
      <c r="B115" s="24"/>
      <c r="C115" s="24"/>
      <c r="D115" s="24"/>
      <c r="E115" s="24"/>
      <c r="F115" s="24"/>
      <c r="G115" s="24"/>
    </row>
    <row r="116" customFormat="false" ht="14.25" hidden="false" customHeight="true" outlineLevel="0" collapsed="false">
      <c r="A116" s="75" t="n">
        <v>3</v>
      </c>
      <c r="B116" s="75" t="s">
        <v>94</v>
      </c>
      <c r="C116" s="75"/>
      <c r="D116" s="75"/>
      <c r="E116" s="75"/>
      <c r="F116" s="75" t="s">
        <v>49</v>
      </c>
      <c r="G116" s="75" t="s">
        <v>40</v>
      </c>
    </row>
    <row r="117" customFormat="false" ht="14.25" hidden="false" customHeight="true" outlineLevel="0" collapsed="false">
      <c r="A117" s="76" t="s">
        <v>7</v>
      </c>
      <c r="B117" s="28" t="s">
        <v>95</v>
      </c>
      <c r="C117" s="28"/>
      <c r="D117" s="28"/>
      <c r="E117" s="28"/>
      <c r="F117" s="77" t="n">
        <v>0.0042</v>
      </c>
      <c r="G117" s="78" t="n">
        <f aca="false">F49*F117</f>
        <v>4.098864</v>
      </c>
    </row>
    <row r="118" customFormat="false" ht="12.75" hidden="false" customHeight="true" outlineLevel="0" collapsed="false">
      <c r="A118" s="27" t="s">
        <v>9</v>
      </c>
      <c r="B118" s="28" t="s">
        <v>96</v>
      </c>
      <c r="C118" s="28"/>
      <c r="D118" s="28"/>
      <c r="E118" s="28"/>
      <c r="F118" s="79" t="n">
        <v>0.0003</v>
      </c>
      <c r="G118" s="78" t="n">
        <f aca="false">F49*F118</f>
        <v>0.292776</v>
      </c>
    </row>
    <row r="119" customFormat="false" ht="24" hidden="false" customHeight="true" outlineLevel="0" collapsed="false">
      <c r="A119" s="27" t="s">
        <v>12</v>
      </c>
      <c r="B119" s="28" t="s">
        <v>97</v>
      </c>
      <c r="C119" s="28"/>
      <c r="D119" s="28"/>
      <c r="E119" s="28"/>
      <c r="F119" s="79" t="n">
        <v>0.05</v>
      </c>
      <c r="G119" s="78" t="n">
        <f aca="false">F49*F119</f>
        <v>48.796</v>
      </c>
    </row>
    <row r="120" customFormat="false" ht="14.25" hidden="false" customHeight="true" outlineLevel="0" collapsed="false">
      <c r="A120" s="27" t="s">
        <v>15</v>
      </c>
      <c r="B120" s="28" t="s">
        <v>98</v>
      </c>
      <c r="C120" s="28"/>
      <c r="D120" s="28"/>
      <c r="E120" s="28"/>
      <c r="F120" s="79" t="n">
        <v>0.0194</v>
      </c>
      <c r="G120" s="78" t="n">
        <f aca="false">F49*F120</f>
        <v>18.932848</v>
      </c>
    </row>
    <row r="121" customFormat="false" ht="12.75" hidden="false" customHeight="true" outlineLevel="0" collapsed="false">
      <c r="A121" s="27" t="s">
        <v>66</v>
      </c>
      <c r="B121" s="28" t="s">
        <v>99</v>
      </c>
      <c r="C121" s="28"/>
      <c r="D121" s="28"/>
      <c r="E121" s="28"/>
      <c r="F121" s="79" t="n">
        <v>0.0072</v>
      </c>
      <c r="G121" s="30" t="n">
        <f aca="false">F49*F121</f>
        <v>7.026624</v>
      </c>
      <c r="I121" s="80"/>
    </row>
    <row r="122" customFormat="false" ht="12.75" hidden="false" customHeight="true" outlineLevel="0" collapsed="false">
      <c r="A122" s="81"/>
      <c r="B122" s="82" t="s">
        <v>100</v>
      </c>
      <c r="C122" s="82"/>
      <c r="D122" s="82"/>
      <c r="E122" s="82"/>
      <c r="F122" s="63" t="n">
        <f aca="false">F117+F118+F119+F120+F121</f>
        <v>0.0811</v>
      </c>
      <c r="G122" s="64" t="n">
        <f aca="false">SUM(G117:G121)</f>
        <v>79.147112</v>
      </c>
    </row>
    <row r="123" customFormat="false" ht="12.8" hidden="false" customHeight="false" outlineLevel="0" collapsed="false">
      <c r="A123" s="83"/>
      <c r="B123" s="83"/>
      <c r="C123" s="83"/>
      <c r="D123" s="83"/>
      <c r="E123" s="83"/>
      <c r="F123" s="83"/>
      <c r="G123" s="83"/>
    </row>
    <row r="124" customFormat="false" ht="12.8" hidden="false" customHeight="false" outlineLevel="0" collapsed="false">
      <c r="A124" s="46" t="s">
        <v>101</v>
      </c>
      <c r="B124" s="46"/>
      <c r="C124" s="46"/>
      <c r="D124" s="46"/>
      <c r="E124" s="46"/>
      <c r="F124" s="46"/>
      <c r="G124" s="46"/>
    </row>
    <row r="125" customFormat="false" ht="27.5" hidden="false" customHeight="true" outlineLevel="0" collapsed="false">
      <c r="A125" s="36" t="s">
        <v>102</v>
      </c>
      <c r="B125" s="36"/>
      <c r="C125" s="36"/>
      <c r="D125" s="36"/>
      <c r="E125" s="36"/>
      <c r="F125" s="36"/>
      <c r="G125" s="36"/>
    </row>
    <row r="126" customFormat="false" ht="12.75" hidden="false" customHeight="true" outlineLevel="0" collapsed="false">
      <c r="A126" s="36" t="s">
        <v>103</v>
      </c>
      <c r="B126" s="36"/>
      <c r="C126" s="36"/>
      <c r="D126" s="36"/>
      <c r="E126" s="36"/>
      <c r="F126" s="36"/>
      <c r="G126" s="36"/>
    </row>
    <row r="127" customFormat="false" ht="12.75" hidden="false" customHeight="true" outlineLevel="0" collapsed="false">
      <c r="A127" s="21"/>
      <c r="B127" s="21"/>
      <c r="C127" s="21"/>
      <c r="D127" s="21"/>
      <c r="E127" s="21"/>
      <c r="F127" s="21"/>
      <c r="G127" s="21"/>
    </row>
    <row r="128" customFormat="false" ht="12.75" hidden="false" customHeight="true" outlineLevel="0" collapsed="false">
      <c r="A128" s="54" t="s">
        <v>104</v>
      </c>
      <c r="B128" s="54"/>
      <c r="C128" s="54"/>
      <c r="D128" s="54"/>
      <c r="E128" s="54"/>
      <c r="F128" s="54"/>
      <c r="G128" s="84" t="n">
        <f aca="false">F49+F112+G122</f>
        <v>1992.918135808</v>
      </c>
    </row>
    <row r="129" customFormat="false" ht="12.75" hidden="false" customHeight="false" outlineLevel="0" collapsed="false">
      <c r="A129" s="83"/>
      <c r="B129" s="83"/>
      <c r="C129" s="83"/>
      <c r="D129" s="83"/>
      <c r="E129" s="83"/>
      <c r="F129" s="83"/>
      <c r="G129" s="83"/>
    </row>
    <row r="130" customFormat="false" ht="12.75" hidden="false" customHeight="false" outlineLevel="0" collapsed="false">
      <c r="A130" s="85" t="s">
        <v>105</v>
      </c>
      <c r="B130" s="85"/>
      <c r="C130" s="85"/>
      <c r="D130" s="85"/>
      <c r="E130" s="85"/>
      <c r="F130" s="85"/>
      <c r="G130" s="85"/>
    </row>
    <row r="131" customFormat="false" ht="8.1" hidden="false" customHeight="true" outlineLevel="0" collapsed="false">
      <c r="A131" s="83"/>
      <c r="B131" s="83"/>
      <c r="C131" s="83"/>
      <c r="D131" s="83"/>
      <c r="E131" s="83"/>
      <c r="F131" s="83"/>
      <c r="G131" s="83"/>
    </row>
    <row r="132" customFormat="false" ht="12.75" hidden="false" customHeight="true" outlineLevel="0" collapsed="false">
      <c r="A132" s="75" t="s">
        <v>106</v>
      </c>
      <c r="B132" s="75" t="s">
        <v>107</v>
      </c>
      <c r="C132" s="75"/>
      <c r="D132" s="75"/>
      <c r="E132" s="75"/>
      <c r="F132" s="86" t="s">
        <v>49</v>
      </c>
      <c r="G132" s="75" t="s">
        <v>40</v>
      </c>
    </row>
    <row r="133" customFormat="false" ht="12.75" hidden="false" customHeight="true" outlineLevel="0" collapsed="false">
      <c r="A133" s="27" t="s">
        <v>7</v>
      </c>
      <c r="B133" s="6" t="s">
        <v>108</v>
      </c>
      <c r="C133" s="6"/>
      <c r="D133" s="6"/>
      <c r="E133" s="6"/>
      <c r="F133" s="79" t="n">
        <v>0.0833</v>
      </c>
      <c r="G133" s="30" t="n">
        <f aca="false">G128*F133</f>
        <v>166.010080712806</v>
      </c>
    </row>
    <row r="134" customFormat="false" ht="12.75" hidden="false" customHeight="true" outlineLevel="0" collapsed="false">
      <c r="A134" s="87" t="s">
        <v>9</v>
      </c>
      <c r="B134" s="88" t="s">
        <v>109</v>
      </c>
      <c r="C134" s="88"/>
      <c r="D134" s="88"/>
      <c r="E134" s="88"/>
      <c r="F134" s="89" t="n">
        <v>0.0166</v>
      </c>
      <c r="G134" s="90" t="n">
        <f aca="false">G128*F134</f>
        <v>33.0824410544128</v>
      </c>
    </row>
    <row r="135" customFormat="false" ht="14.25" hidden="false" customHeight="true" outlineLevel="0" collapsed="false">
      <c r="A135" s="87" t="s">
        <v>12</v>
      </c>
      <c r="B135" s="88" t="s">
        <v>110</v>
      </c>
      <c r="C135" s="88"/>
      <c r="D135" s="88"/>
      <c r="E135" s="88"/>
      <c r="F135" s="89" t="n">
        <v>0.0002</v>
      </c>
      <c r="G135" s="90" t="n">
        <f aca="false">G128*F135</f>
        <v>0.3985836271616</v>
      </c>
    </row>
    <row r="136" customFormat="false" ht="14.25" hidden="false" customHeight="true" outlineLevel="0" collapsed="false">
      <c r="A136" s="87" t="s">
        <v>15</v>
      </c>
      <c r="B136" s="88" t="s">
        <v>111</v>
      </c>
      <c r="C136" s="88"/>
      <c r="D136" s="88"/>
      <c r="E136" s="88"/>
      <c r="F136" s="89" t="n">
        <v>0.0003</v>
      </c>
      <c r="G136" s="90" t="n">
        <f aca="false">G128*F136</f>
        <v>0.5978754407424</v>
      </c>
    </row>
    <row r="137" customFormat="false" ht="12.75" hidden="false" customHeight="true" outlineLevel="0" collapsed="false">
      <c r="A137" s="87" t="s">
        <v>66</v>
      </c>
      <c r="B137" s="88" t="s">
        <v>112</v>
      </c>
      <c r="C137" s="88"/>
      <c r="D137" s="88"/>
      <c r="E137" s="88"/>
      <c r="F137" s="89" t="n">
        <v>0.0028</v>
      </c>
      <c r="G137" s="90" t="n">
        <f aca="false">G128*F137</f>
        <v>5.5801707802624</v>
      </c>
    </row>
    <row r="138" customFormat="false" ht="12.75" hidden="false" customHeight="true" outlineLevel="0" collapsed="false">
      <c r="A138" s="91" t="s">
        <v>68</v>
      </c>
      <c r="B138" s="88" t="s">
        <v>113</v>
      </c>
      <c r="C138" s="88"/>
      <c r="D138" s="88"/>
      <c r="E138" s="88"/>
      <c r="F138" s="92" t="n">
        <v>0</v>
      </c>
      <c r="G138" s="90" t="n">
        <f aca="false">G128*F138</f>
        <v>0</v>
      </c>
    </row>
    <row r="139" customFormat="false" ht="14.25" hidden="false" customHeight="true" outlineLevel="0" collapsed="false">
      <c r="A139" s="81"/>
      <c r="B139" s="82" t="s">
        <v>100</v>
      </c>
      <c r="C139" s="82"/>
      <c r="D139" s="82"/>
      <c r="E139" s="82"/>
      <c r="F139" s="63" t="n">
        <f aca="false">F133+F134+F135+F136+F137+F138</f>
        <v>0.1032</v>
      </c>
      <c r="G139" s="64" t="n">
        <f aca="false">G133+G134+G135+G136+G137+G138</f>
        <v>205.669151615386</v>
      </c>
    </row>
    <row r="140" customFormat="false" ht="14.25" hidden="false" customHeight="true" outlineLevel="0" collapsed="false"/>
    <row r="141" customFormat="false" ht="14.25" hidden="false" customHeight="true" outlineLevel="0" collapsed="false">
      <c r="A141" s="36" t="s">
        <v>114</v>
      </c>
      <c r="B141" s="36"/>
      <c r="C141" s="36"/>
      <c r="D141" s="36"/>
      <c r="E141" s="36"/>
      <c r="F141" s="36"/>
      <c r="G141" s="36"/>
    </row>
    <row r="142" customFormat="false" ht="14.25" hidden="false" customHeight="true" outlineLevel="0" collapsed="false">
      <c r="A142" s="36"/>
      <c r="B142" s="36"/>
      <c r="C142" s="36"/>
      <c r="D142" s="36"/>
      <c r="E142" s="36"/>
      <c r="F142" s="36"/>
      <c r="G142" s="36"/>
    </row>
    <row r="143" customFormat="false" ht="14.25" hidden="false" customHeight="true" outlineLevel="0" collapsed="false"/>
    <row r="144" customFormat="false" ht="14.25" hidden="false" customHeight="true" outlineLevel="0" collapsed="false">
      <c r="A144" s="85" t="s">
        <v>115</v>
      </c>
      <c r="B144" s="85"/>
      <c r="C144" s="85"/>
      <c r="D144" s="85"/>
      <c r="E144" s="85"/>
      <c r="F144" s="85"/>
      <c r="G144" s="85"/>
    </row>
    <row r="145" customFormat="false" ht="14.25" hidden="false" customHeight="true" outlineLevel="0" collapsed="false">
      <c r="A145" s="83"/>
      <c r="B145" s="83"/>
      <c r="C145" s="83"/>
      <c r="D145" s="83"/>
      <c r="E145" s="83"/>
      <c r="F145" s="83"/>
      <c r="G145" s="83"/>
    </row>
    <row r="146" customFormat="false" ht="14.25" hidden="false" customHeight="true" outlineLevel="0" collapsed="false">
      <c r="A146" s="75" t="s">
        <v>116</v>
      </c>
      <c r="B146" s="75" t="s">
        <v>117</v>
      </c>
      <c r="C146" s="75"/>
      <c r="D146" s="75"/>
      <c r="E146" s="75"/>
      <c r="F146" s="86" t="s">
        <v>49</v>
      </c>
      <c r="G146" s="75" t="s">
        <v>40</v>
      </c>
    </row>
    <row r="147" customFormat="false" ht="14.25" hidden="false" customHeight="true" outlineLevel="0" collapsed="false">
      <c r="A147" s="40" t="s">
        <v>7</v>
      </c>
      <c r="B147" s="88" t="s">
        <v>118</v>
      </c>
      <c r="C147" s="88"/>
      <c r="D147" s="88"/>
      <c r="E147" s="88"/>
      <c r="F147" s="93" t="n">
        <v>0</v>
      </c>
      <c r="G147" s="90" t="n">
        <f aca="false">G128*F147</f>
        <v>0</v>
      </c>
    </row>
    <row r="148" customFormat="false" ht="14.25" hidden="false" customHeight="true" outlineLevel="0" collapsed="false">
      <c r="A148" s="94" t="s">
        <v>52</v>
      </c>
      <c r="B148" s="94"/>
      <c r="C148" s="94"/>
      <c r="D148" s="94"/>
      <c r="E148" s="94"/>
      <c r="F148" s="63" t="n">
        <v>0</v>
      </c>
      <c r="G148" s="64" t="n">
        <f aca="false">G147</f>
        <v>0</v>
      </c>
    </row>
    <row r="149" customFormat="false" ht="14.25" hidden="false" customHeight="true" outlineLevel="0" collapsed="false">
      <c r="A149" s="73"/>
      <c r="B149" s="7"/>
      <c r="C149" s="7"/>
      <c r="D149" s="7"/>
      <c r="E149" s="7"/>
      <c r="F149" s="95"/>
      <c r="G149" s="96"/>
    </row>
    <row r="150" customFormat="false" ht="14.25" hidden="false" customHeight="true" outlineLevel="0" collapsed="false">
      <c r="A150" s="36" t="s">
        <v>119</v>
      </c>
      <c r="B150" s="36"/>
      <c r="C150" s="36"/>
      <c r="D150" s="36"/>
      <c r="E150" s="36"/>
      <c r="F150" s="36"/>
      <c r="G150" s="36"/>
    </row>
    <row r="151" customFormat="false" ht="14.25" hidden="false" customHeight="true" outlineLevel="0" collapsed="false">
      <c r="A151" s="36"/>
      <c r="B151" s="36"/>
      <c r="C151" s="36"/>
      <c r="D151" s="36"/>
      <c r="E151" s="36"/>
      <c r="F151" s="36"/>
      <c r="G151" s="36"/>
    </row>
    <row r="152" customFormat="false" ht="14.25" hidden="false" customHeight="true" outlineLevel="0" collapsed="false">
      <c r="A152" s="73"/>
      <c r="B152" s="7"/>
      <c r="C152" s="7"/>
      <c r="D152" s="7"/>
      <c r="E152" s="7"/>
      <c r="F152" s="95"/>
      <c r="G152" s="96"/>
    </row>
    <row r="153" customFormat="false" ht="14.25" hidden="false" customHeight="true" outlineLevel="0" collapsed="false">
      <c r="A153" s="20" t="s">
        <v>120</v>
      </c>
      <c r="B153" s="20"/>
      <c r="C153" s="20"/>
      <c r="D153" s="20"/>
      <c r="E153" s="20"/>
      <c r="F153" s="20"/>
      <c r="G153" s="20"/>
    </row>
    <row r="154" customFormat="false" ht="14.25" hidden="false" customHeight="true" outlineLevel="0" collapsed="false">
      <c r="A154" s="24"/>
      <c r="B154" s="24"/>
      <c r="C154" s="24"/>
      <c r="D154" s="24"/>
      <c r="E154" s="24"/>
      <c r="F154" s="24"/>
      <c r="G154" s="24"/>
    </row>
    <row r="155" customFormat="false" ht="14.25" hidden="false" customHeight="true" outlineLevel="0" collapsed="false">
      <c r="A155" s="24"/>
      <c r="B155" s="24"/>
      <c r="C155" s="24"/>
      <c r="D155" s="24"/>
      <c r="E155" s="24"/>
      <c r="F155" s="24"/>
      <c r="G155" s="24"/>
    </row>
    <row r="156" customFormat="false" ht="14.25" hidden="false" customHeight="true" outlineLevel="0" collapsed="false">
      <c r="A156" s="48" t="n">
        <v>4</v>
      </c>
      <c r="B156" s="9" t="s">
        <v>121</v>
      </c>
      <c r="C156" s="9"/>
      <c r="D156" s="9"/>
      <c r="E156" s="9"/>
      <c r="F156" s="16" t="s">
        <v>49</v>
      </c>
      <c r="G156" s="48" t="s">
        <v>40</v>
      </c>
    </row>
    <row r="157" customFormat="false" ht="14.25" hidden="false" customHeight="true" outlineLevel="0" collapsed="false">
      <c r="A157" s="59" t="s">
        <v>106</v>
      </c>
      <c r="B157" s="49" t="s">
        <v>122</v>
      </c>
      <c r="C157" s="49"/>
      <c r="D157" s="49"/>
      <c r="E157" s="49"/>
      <c r="F157" s="50" t="n">
        <v>0.1032</v>
      </c>
      <c r="G157" s="97" t="n">
        <f aca="false">G139</f>
        <v>205.669151615386</v>
      </c>
    </row>
    <row r="158" customFormat="false" ht="14.25" hidden="false" customHeight="true" outlineLevel="0" collapsed="false">
      <c r="A158" s="59" t="s">
        <v>116</v>
      </c>
      <c r="B158" s="49" t="s">
        <v>123</v>
      </c>
      <c r="C158" s="49"/>
      <c r="D158" s="49"/>
      <c r="E158" s="49"/>
      <c r="F158" s="50" t="n">
        <v>0</v>
      </c>
      <c r="G158" s="97" t="n">
        <f aca="false">G148</f>
        <v>0</v>
      </c>
    </row>
    <row r="159" customFormat="false" ht="12.75" hidden="false" customHeight="true" outlineLevel="0" collapsed="false">
      <c r="A159" s="98"/>
      <c r="B159" s="58" t="s">
        <v>100</v>
      </c>
      <c r="C159" s="58"/>
      <c r="D159" s="58"/>
      <c r="E159" s="58"/>
      <c r="F159" s="99" t="n">
        <f aca="false">F157+F158</f>
        <v>0.1032</v>
      </c>
      <c r="G159" s="100" t="n">
        <f aca="false">G157+G158</f>
        <v>205.669151615386</v>
      </c>
    </row>
    <row r="160" customFormat="false" ht="12.75" hidden="false" customHeight="true" outlineLevel="0" collapsed="false"/>
    <row r="161" customFormat="false" ht="12.75" hidden="false" customHeight="true" outlineLevel="0" collapsed="false">
      <c r="A161" s="46" t="s">
        <v>124</v>
      </c>
      <c r="B161" s="46"/>
      <c r="C161" s="46"/>
      <c r="D161" s="46"/>
      <c r="E161" s="46"/>
      <c r="F161" s="46"/>
      <c r="G161" s="46"/>
    </row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>
      <c r="A164" s="16" t="n">
        <v>5</v>
      </c>
      <c r="B164" s="16" t="s">
        <v>125</v>
      </c>
      <c r="C164" s="16"/>
      <c r="D164" s="16"/>
      <c r="E164" s="16"/>
      <c r="F164" s="16" t="s">
        <v>40</v>
      </c>
      <c r="G164" s="16"/>
    </row>
    <row r="165" customFormat="false" ht="12.75" hidden="false" customHeight="true" outlineLevel="0" collapsed="false">
      <c r="A165" s="11" t="s">
        <v>7</v>
      </c>
      <c r="B165" s="6" t="s">
        <v>126</v>
      </c>
      <c r="C165" s="6"/>
      <c r="D165" s="6"/>
      <c r="E165" s="6"/>
      <c r="F165" s="101" t="n">
        <v>26.37</v>
      </c>
      <c r="G165" s="101"/>
    </row>
    <row r="166" customFormat="false" ht="12.75" hidden="false" customHeight="true" outlineLevel="0" collapsed="false">
      <c r="A166" s="11" t="s">
        <v>9</v>
      </c>
      <c r="B166" s="6" t="s">
        <v>127</v>
      </c>
      <c r="C166" s="6"/>
      <c r="D166" s="6"/>
      <c r="E166" s="6"/>
      <c r="F166" s="101" t="n">
        <v>340.38</v>
      </c>
      <c r="G166" s="101"/>
    </row>
    <row r="167" customFormat="false" ht="12.75" hidden="false" customHeight="true" outlineLevel="0" collapsed="false">
      <c r="A167" s="11" t="s">
        <v>12</v>
      </c>
      <c r="B167" s="102" t="s">
        <v>128</v>
      </c>
      <c r="C167" s="102"/>
      <c r="D167" s="102"/>
      <c r="E167" s="102"/>
      <c r="F167" s="101" t="n">
        <v>7.35</v>
      </c>
      <c r="G167" s="101"/>
    </row>
    <row r="168" customFormat="false" ht="12.75" hidden="false" customHeight="true" outlineLevel="0" collapsed="false">
      <c r="A168" s="11" t="s">
        <v>15</v>
      </c>
      <c r="B168" s="102" t="s">
        <v>129</v>
      </c>
      <c r="C168" s="102"/>
      <c r="D168" s="102"/>
      <c r="E168" s="102"/>
      <c r="F168" s="101" t="n">
        <v>54.62</v>
      </c>
      <c r="G168" s="101"/>
    </row>
    <row r="169" customFormat="false" ht="12.75" hidden="false" customHeight="true" outlineLevel="0" collapsed="false">
      <c r="A169" s="103"/>
      <c r="B169" s="16" t="s">
        <v>42</v>
      </c>
      <c r="C169" s="16"/>
      <c r="D169" s="16"/>
      <c r="E169" s="16"/>
      <c r="F169" s="104" t="n">
        <f aca="false">F165+F166+F167+F168</f>
        <v>428.72</v>
      </c>
      <c r="G169" s="104"/>
    </row>
    <row r="170" customFormat="false" ht="12.75" hidden="false" customHeight="true" outlineLevel="0" collapsed="false"/>
    <row r="171" customFormat="false" ht="12.75" hidden="false" customHeight="true" outlineLevel="0" collapsed="false">
      <c r="A171" s="36" t="s">
        <v>130</v>
      </c>
      <c r="B171" s="36"/>
      <c r="C171" s="36"/>
      <c r="D171" s="36"/>
      <c r="E171" s="36"/>
      <c r="F171" s="36"/>
      <c r="G171" s="36"/>
    </row>
    <row r="172" customFormat="false" ht="12.75" hidden="false" customHeight="true" outlineLevel="0" collapsed="false">
      <c r="A172" s="105"/>
    </row>
    <row r="173" customFormat="false" ht="12.75" hidden="false" customHeight="true" outlineLevel="0" collapsed="false">
      <c r="A173" s="105"/>
    </row>
    <row r="174" customFormat="false" ht="12.75" hidden="false" customHeight="true" outlineLevel="0" collapsed="false">
      <c r="A174" s="105"/>
    </row>
    <row r="175" customFormat="false" ht="12.75" hidden="false" customHeight="true" outlineLevel="0" collapsed="false">
      <c r="A175" s="106" t="s">
        <v>131</v>
      </c>
      <c r="B175" s="106"/>
      <c r="C175" s="106"/>
      <c r="D175" s="106"/>
      <c r="E175" s="106"/>
      <c r="F175" s="106"/>
      <c r="G175" s="106"/>
    </row>
    <row r="176" customFormat="false" ht="12.75" hidden="false" customHeight="true" outlineLevel="0" collapsed="false">
      <c r="A176" s="107"/>
      <c r="B176" s="107"/>
      <c r="C176" s="107"/>
      <c r="D176" s="107"/>
      <c r="E176" s="107"/>
      <c r="F176" s="107"/>
      <c r="G176" s="107"/>
    </row>
    <row r="177" customFormat="false" ht="12.75" hidden="false" customHeight="true" outlineLevel="0" collapsed="false">
      <c r="A177" s="54" t="s">
        <v>132</v>
      </c>
      <c r="B177" s="54"/>
      <c r="C177" s="54"/>
      <c r="D177" s="54"/>
      <c r="E177" s="54"/>
      <c r="F177" s="54"/>
      <c r="G177" s="108" t="n">
        <f aca="false">F49+F112+G122+G159+F169</f>
        <v>2627.30728742339</v>
      </c>
    </row>
    <row r="178" customFormat="false" ht="12.8" hidden="false" customHeight="false" outlineLevel="0" collapsed="false">
      <c r="B178" s="4"/>
      <c r="C178" s="4"/>
      <c r="D178" s="4"/>
      <c r="E178" s="4"/>
      <c r="F178" s="4"/>
      <c r="G178" s="109" t="n">
        <f aca="false">G177+G180</f>
        <v>2706.12650604609</v>
      </c>
    </row>
    <row r="179" customFormat="false" ht="12.75" hidden="false" customHeight="true" outlineLevel="0" collapsed="false">
      <c r="A179" s="16" t="n">
        <v>6</v>
      </c>
      <c r="B179" s="16" t="s">
        <v>133</v>
      </c>
      <c r="C179" s="16"/>
      <c r="D179" s="16"/>
      <c r="E179" s="16"/>
      <c r="F179" s="16" t="s">
        <v>49</v>
      </c>
      <c r="G179" s="16" t="s">
        <v>40</v>
      </c>
    </row>
    <row r="180" customFormat="false" ht="12.75" hidden="false" customHeight="true" outlineLevel="0" collapsed="false">
      <c r="A180" s="11" t="s">
        <v>7</v>
      </c>
      <c r="B180" s="6" t="s">
        <v>134</v>
      </c>
      <c r="C180" s="6"/>
      <c r="D180" s="6"/>
      <c r="E180" s="6"/>
      <c r="F180" s="110" t="n">
        <v>0.03</v>
      </c>
      <c r="G180" s="101" t="n">
        <f aca="false">G177*F180</f>
        <v>78.8192186227016</v>
      </c>
      <c r="H180" s="111"/>
    </row>
    <row r="181" customFormat="false" ht="12.75" hidden="false" customHeight="true" outlineLevel="0" collapsed="false">
      <c r="A181" s="11" t="s">
        <v>9</v>
      </c>
      <c r="B181" s="6" t="s">
        <v>135</v>
      </c>
      <c r="C181" s="6"/>
      <c r="D181" s="6"/>
      <c r="E181" s="6"/>
      <c r="F181" s="110" t="n">
        <v>0.0679</v>
      </c>
      <c r="G181" s="101" t="n">
        <f aca="false">G178*F181</f>
        <v>183.745989760529</v>
      </c>
      <c r="H181" s="112" t="n">
        <f aca="false">G178+G181</f>
        <v>2889.87249580662</v>
      </c>
      <c r="I181" s="113"/>
    </row>
    <row r="182" customFormat="false" ht="14.25" hidden="false" customHeight="true" outlineLevel="0" collapsed="false">
      <c r="A182" s="11" t="s">
        <v>12</v>
      </c>
      <c r="B182" s="6" t="s">
        <v>136</v>
      </c>
      <c r="C182" s="6"/>
      <c r="D182" s="6"/>
      <c r="E182" s="6"/>
      <c r="F182" s="110"/>
      <c r="G182" s="101"/>
      <c r="I182" s="113"/>
    </row>
    <row r="183" customFormat="false" ht="12.75" hidden="false" customHeight="true" outlineLevel="0" collapsed="false">
      <c r="A183" s="11"/>
      <c r="B183" s="6" t="s">
        <v>137</v>
      </c>
      <c r="C183" s="6"/>
      <c r="D183" s="6"/>
      <c r="E183" s="6"/>
      <c r="F183" s="110" t="n">
        <v>0.076</v>
      </c>
      <c r="G183" s="101" t="n">
        <f aca="false">H181/0.8575*F183</f>
        <v>256.128641027758</v>
      </c>
      <c r="H183" s="111"/>
    </row>
    <row r="184" customFormat="false" ht="14.25" hidden="false" customHeight="true" outlineLevel="0" collapsed="false">
      <c r="A184" s="11"/>
      <c r="B184" s="6" t="s">
        <v>138</v>
      </c>
      <c r="C184" s="6"/>
      <c r="D184" s="6"/>
      <c r="E184" s="6"/>
      <c r="F184" s="110" t="n">
        <v>0.0165</v>
      </c>
      <c r="G184" s="101" t="n">
        <f aca="false">H181/0.8575*F184</f>
        <v>55.6068760126055</v>
      </c>
    </row>
    <row r="185" customFormat="false" ht="14.25" hidden="false" customHeight="true" outlineLevel="0" collapsed="false">
      <c r="A185" s="11"/>
      <c r="B185" s="6" t="s">
        <v>139</v>
      </c>
      <c r="C185" s="6"/>
      <c r="D185" s="6"/>
      <c r="E185" s="6"/>
      <c r="F185" s="110" t="n">
        <v>0.05</v>
      </c>
      <c r="G185" s="101" t="n">
        <f aca="false">H181/0.8575*F185</f>
        <v>168.505684886683</v>
      </c>
    </row>
    <row r="186" customFormat="false" ht="14.25" hidden="false" customHeight="true" outlineLevel="0" collapsed="false">
      <c r="A186" s="114"/>
      <c r="B186" s="58" t="s">
        <v>42</v>
      </c>
      <c r="C186" s="58"/>
      <c r="D186" s="58"/>
      <c r="E186" s="58"/>
      <c r="F186" s="114"/>
      <c r="G186" s="100" t="n">
        <f aca="false">G180+G181+G183+G184+G185</f>
        <v>742.806410310278</v>
      </c>
    </row>
    <row r="187" customFormat="false" ht="14.25" hidden="false" customHeight="true" outlineLevel="0" collapsed="false">
      <c r="A187" s="115" t="s">
        <v>140</v>
      </c>
      <c r="B187" s="115"/>
      <c r="C187" s="115"/>
      <c r="D187" s="115"/>
      <c r="E187" s="115"/>
      <c r="F187" s="115"/>
      <c r="G187" s="115"/>
    </row>
    <row r="188" customFormat="false" ht="14.25" hidden="false" customHeight="true" outlineLevel="0" collapsed="false">
      <c r="A188" s="115" t="s">
        <v>141</v>
      </c>
      <c r="B188" s="115"/>
      <c r="C188" s="115"/>
      <c r="D188" s="115"/>
      <c r="E188" s="115"/>
      <c r="F188" s="115"/>
      <c r="G188" s="115"/>
    </row>
    <row r="189" customFormat="false" ht="14.25" hidden="false" customHeight="true" outlineLevel="0" collapsed="false">
      <c r="A189" s="25"/>
      <c r="B189" s="4"/>
      <c r="C189" s="4"/>
      <c r="D189" s="4"/>
      <c r="E189" s="4"/>
      <c r="F189" s="4"/>
      <c r="G189" s="4"/>
    </row>
    <row r="190" customFormat="false" ht="14.25" hidden="false" customHeight="true" outlineLevel="0" collapsed="false">
      <c r="A190" s="20" t="s">
        <v>142</v>
      </c>
      <c r="B190" s="20"/>
      <c r="C190" s="20"/>
      <c r="D190" s="20"/>
      <c r="E190" s="20"/>
      <c r="F190" s="20"/>
      <c r="G190" s="20"/>
    </row>
    <row r="191" customFormat="false" ht="14.25" hidden="false" customHeight="true" outlineLevel="0" collapsed="false">
      <c r="A191" s="24"/>
      <c r="B191" s="24"/>
      <c r="C191" s="24"/>
      <c r="D191" s="24"/>
      <c r="E191" s="24"/>
      <c r="F191" s="24"/>
      <c r="G191" s="24"/>
    </row>
    <row r="192" customFormat="false" ht="12.75" hidden="false" customHeight="true" outlineLevel="0" collapsed="false">
      <c r="A192" s="103"/>
      <c r="B192" s="16" t="s">
        <v>143</v>
      </c>
      <c r="C192" s="16"/>
      <c r="D192" s="16"/>
      <c r="E192" s="16"/>
      <c r="F192" s="16" t="s">
        <v>144</v>
      </c>
      <c r="G192" s="16"/>
    </row>
    <row r="193" customFormat="false" ht="14.25" hidden="false" customHeight="true" outlineLevel="0" collapsed="false">
      <c r="A193" s="11" t="s">
        <v>7</v>
      </c>
      <c r="B193" s="6" t="s">
        <v>145</v>
      </c>
      <c r="C193" s="6"/>
      <c r="D193" s="6"/>
      <c r="E193" s="6"/>
      <c r="F193" s="116" t="n">
        <f aca="false">F49</f>
        <v>975.92</v>
      </c>
      <c r="G193" s="116"/>
    </row>
    <row r="194" customFormat="false" ht="14.25" hidden="false" customHeight="true" outlineLevel="0" collapsed="false">
      <c r="A194" s="11" t="s">
        <v>9</v>
      </c>
      <c r="B194" s="6" t="s">
        <v>146</v>
      </c>
      <c r="C194" s="6"/>
      <c r="D194" s="6"/>
      <c r="E194" s="6"/>
      <c r="F194" s="116" t="n">
        <f aca="false">F112</f>
        <v>937.851023808</v>
      </c>
      <c r="G194" s="116"/>
      <c r="K194" s="117"/>
      <c r="L194" s="117"/>
    </row>
    <row r="195" customFormat="false" ht="12.75" hidden="false" customHeight="true" outlineLevel="0" collapsed="false">
      <c r="A195" s="11" t="s">
        <v>12</v>
      </c>
      <c r="B195" s="6" t="s">
        <v>147</v>
      </c>
      <c r="C195" s="6"/>
      <c r="D195" s="6"/>
      <c r="E195" s="6"/>
      <c r="F195" s="116" t="n">
        <f aca="false">G122</f>
        <v>79.147112</v>
      </c>
      <c r="G195" s="116"/>
    </row>
    <row r="196" customFormat="false" ht="14.25" hidden="false" customHeight="true" outlineLevel="0" collapsed="false">
      <c r="A196" s="11" t="s">
        <v>15</v>
      </c>
      <c r="B196" s="6" t="s">
        <v>148</v>
      </c>
      <c r="C196" s="6"/>
      <c r="D196" s="6"/>
      <c r="E196" s="6"/>
      <c r="F196" s="116" t="n">
        <f aca="false">G159</f>
        <v>205.669151615386</v>
      </c>
      <c r="G196" s="116"/>
    </row>
    <row r="197" customFormat="false" ht="14.25" hidden="false" customHeight="true" outlineLevel="0" collapsed="false">
      <c r="A197" s="11" t="s">
        <v>66</v>
      </c>
      <c r="B197" s="6" t="s">
        <v>149</v>
      </c>
      <c r="C197" s="6"/>
      <c r="D197" s="6"/>
      <c r="E197" s="6"/>
      <c r="F197" s="116" t="n">
        <f aca="false">F169</f>
        <v>428.72</v>
      </c>
      <c r="G197" s="116"/>
      <c r="J197" s="118"/>
    </row>
    <row r="198" customFormat="false" ht="14.25" hidden="false" customHeight="true" outlineLevel="0" collapsed="false">
      <c r="A198" s="11" t="s">
        <v>150</v>
      </c>
      <c r="B198" s="11"/>
      <c r="C198" s="11"/>
      <c r="D198" s="11"/>
      <c r="E198" s="11"/>
      <c r="F198" s="116" t="n">
        <f aca="false">F193+F194+F195+F196+F197</f>
        <v>2627.30728742339</v>
      </c>
      <c r="G198" s="116"/>
    </row>
    <row r="199" customFormat="false" ht="14.25" hidden="false" customHeight="true" outlineLevel="0" collapsed="false">
      <c r="A199" s="11" t="s">
        <v>68</v>
      </c>
      <c r="B199" s="6" t="s">
        <v>151</v>
      </c>
      <c r="C199" s="6"/>
      <c r="D199" s="6"/>
      <c r="E199" s="6"/>
      <c r="F199" s="116" t="n">
        <f aca="false">G186</f>
        <v>742.806410310278</v>
      </c>
      <c r="G199" s="116"/>
    </row>
    <row r="200" customFormat="false" ht="14.25" hidden="false" customHeight="true" outlineLevel="0" collapsed="false">
      <c r="A200" s="16" t="s">
        <v>152</v>
      </c>
      <c r="B200" s="16"/>
      <c r="C200" s="16"/>
      <c r="D200" s="16"/>
      <c r="E200" s="16"/>
      <c r="F200" s="104" t="n">
        <f aca="false">F198+F199</f>
        <v>3370.11369773366</v>
      </c>
      <c r="G200" s="104"/>
    </row>
    <row r="201" customFormat="false" ht="14.25" hidden="false" customHeight="true" outlineLevel="0" collapsed="false">
      <c r="A201" s="119"/>
      <c r="B201" s="119"/>
      <c r="C201" s="119"/>
      <c r="D201" s="119"/>
      <c r="E201" s="119"/>
      <c r="F201" s="119"/>
      <c r="G201" s="119"/>
      <c r="K201" s="118"/>
    </row>
    <row r="202" customFormat="false" ht="12.75" hidden="false" customHeight="true" outlineLevel="0" collapsed="false">
      <c r="A202" s="20" t="s">
        <v>153</v>
      </c>
      <c r="B202" s="20"/>
      <c r="C202" s="20"/>
      <c r="D202" s="20"/>
      <c r="E202" s="20"/>
      <c r="F202" s="20"/>
      <c r="G202" s="20"/>
    </row>
    <row r="203" customFormat="false" ht="14.25" hidden="false" customHeight="true" outlineLevel="0" collapsed="false"/>
    <row r="204" customFormat="false" ht="35.25" hidden="false" customHeight="true" outlineLevel="0" collapsed="false">
      <c r="A204" s="16" t="s">
        <v>154</v>
      </c>
      <c r="B204" s="16"/>
      <c r="C204" s="16" t="s">
        <v>155</v>
      </c>
      <c r="D204" s="16" t="s">
        <v>156</v>
      </c>
      <c r="E204" s="16" t="s">
        <v>157</v>
      </c>
      <c r="F204" s="16" t="s">
        <v>158</v>
      </c>
      <c r="G204" s="16" t="s">
        <v>159</v>
      </c>
    </row>
    <row r="205" customFormat="false" ht="12.8" hidden="false" customHeight="false" outlineLevel="0" collapsed="false">
      <c r="A205" s="11" t="s">
        <v>160</v>
      </c>
      <c r="B205" s="6" t="s">
        <v>22</v>
      </c>
      <c r="C205" s="116" t="n">
        <f aca="false">F200</f>
        <v>3370.11369773366</v>
      </c>
      <c r="D205" s="13" t="n">
        <v>7</v>
      </c>
      <c r="E205" s="116" t="n">
        <f aca="false">C205*D205</f>
        <v>23590.7958841356</v>
      </c>
      <c r="F205" s="120" t="n">
        <v>1</v>
      </c>
      <c r="G205" s="116" t="n">
        <f aca="false">E205*F205</f>
        <v>23590.7958841356</v>
      </c>
      <c r="K205" s="118"/>
    </row>
    <row r="206" customFormat="false" ht="14.25" hidden="false" customHeight="true" outlineLevel="0" collapsed="false">
      <c r="A206" s="16" t="s">
        <v>161</v>
      </c>
      <c r="B206" s="16"/>
      <c r="C206" s="16"/>
      <c r="D206" s="16"/>
      <c r="E206" s="16"/>
      <c r="F206" s="16"/>
      <c r="G206" s="104" t="n">
        <f aca="false">G205</f>
        <v>23590.7958841356</v>
      </c>
      <c r="K206" s="118"/>
    </row>
    <row r="208" customFormat="false" ht="14.4" hidden="false" customHeight="false" outlineLevel="0" collapsed="false">
      <c r="A208" s="121" t="s">
        <v>162</v>
      </c>
      <c r="B208" s="121"/>
      <c r="C208" s="121"/>
      <c r="D208" s="121"/>
      <c r="E208" s="121"/>
      <c r="F208" s="121"/>
      <c r="G208" s="121"/>
    </row>
    <row r="209" customFormat="false" ht="14.25" hidden="false" customHeight="true" outlineLevel="0" collapsed="false"/>
    <row r="210" customFormat="false" ht="12.75" hidden="false" customHeight="true" outlineLevel="0" collapsed="false">
      <c r="A210" s="103"/>
      <c r="B210" s="16" t="s">
        <v>163</v>
      </c>
      <c r="C210" s="16"/>
      <c r="D210" s="16"/>
      <c r="E210" s="16"/>
      <c r="F210" s="16" t="s">
        <v>144</v>
      </c>
      <c r="G210" s="16"/>
    </row>
    <row r="211" customFormat="false" ht="12.75" hidden="false" customHeight="true" outlineLevel="0" collapsed="false">
      <c r="A211" s="103"/>
      <c r="B211" s="16" t="s">
        <v>164</v>
      </c>
      <c r="C211" s="16"/>
      <c r="D211" s="16"/>
      <c r="E211" s="16"/>
      <c r="F211" s="16" t="s">
        <v>165</v>
      </c>
      <c r="G211" s="16"/>
    </row>
    <row r="212" customFormat="false" ht="12.75" hidden="false" customHeight="true" outlineLevel="0" collapsed="false">
      <c r="A212" s="11" t="s">
        <v>7</v>
      </c>
      <c r="B212" s="122" t="s">
        <v>166</v>
      </c>
      <c r="C212" s="122"/>
      <c r="D212" s="122"/>
      <c r="E212" s="122"/>
      <c r="F212" s="116" t="n">
        <f aca="false">C205</f>
        <v>3370.11369773366</v>
      </c>
      <c r="G212" s="116"/>
    </row>
    <row r="213" customFormat="false" ht="14.4" hidden="false" customHeight="false" outlineLevel="0" collapsed="false">
      <c r="A213" s="11" t="s">
        <v>9</v>
      </c>
      <c r="B213" s="122" t="s">
        <v>167</v>
      </c>
      <c r="C213" s="122"/>
      <c r="D213" s="122"/>
      <c r="E213" s="122"/>
      <c r="F213" s="116" t="n">
        <f aca="false">G206</f>
        <v>23590.7958841356</v>
      </c>
      <c r="G213" s="116"/>
    </row>
    <row r="214" customFormat="false" ht="24.75" hidden="false" customHeight="true" outlineLevel="0" collapsed="false">
      <c r="A214" s="11" t="s">
        <v>12</v>
      </c>
      <c r="B214" s="6" t="s">
        <v>168</v>
      </c>
      <c r="C214" s="6"/>
      <c r="D214" s="6"/>
      <c r="E214" s="6"/>
      <c r="F214" s="116" t="n">
        <f aca="false">F213*12</f>
        <v>283089.550609628</v>
      </c>
      <c r="G214" s="116"/>
    </row>
    <row r="216" customFormat="false" ht="14.25" hidden="false" customHeight="true" outlineLevel="0" collapsed="false">
      <c r="A216" s="123" t="s">
        <v>169</v>
      </c>
      <c r="B216" s="123"/>
      <c r="C216" s="123"/>
      <c r="D216" s="123"/>
      <c r="E216" s="123"/>
      <c r="F216" s="123"/>
      <c r="G216" s="123"/>
    </row>
    <row r="217" customFormat="false" ht="30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2.75" hidden="false" customHeight="true" outlineLevel="0" collapsed="false"/>
    <row r="224" customFormat="false" ht="67.5" hidden="false" customHeight="true" outlineLevel="0" collapsed="false"/>
    <row r="225" customFormat="false" ht="36" hidden="false" customHeight="true" outlineLevel="0" collapsed="false"/>
    <row r="226" customFormat="false" ht="30" hidden="false" customHeight="true" outlineLevel="0" collapsed="false"/>
    <row r="227" customFormat="false" ht="13.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7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6:G36"/>
    <mergeCell ref="B37:E37"/>
    <mergeCell ref="F37:G37"/>
    <mergeCell ref="B38:E38"/>
    <mergeCell ref="F38:G38"/>
    <mergeCell ref="B39:E39"/>
    <mergeCell ref="F39:G39"/>
    <mergeCell ref="B40:E40"/>
    <mergeCell ref="F40:G40"/>
    <mergeCell ref="A42:G42"/>
    <mergeCell ref="A43:G43"/>
    <mergeCell ref="A44:G44"/>
    <mergeCell ref="A45:G45"/>
    <mergeCell ref="A46:G46"/>
    <mergeCell ref="B47:E47"/>
    <mergeCell ref="F47:G47"/>
    <mergeCell ref="B48:E48"/>
    <mergeCell ref="F48:G48"/>
    <mergeCell ref="A49:E49"/>
    <mergeCell ref="F49:G49"/>
    <mergeCell ref="A51:G52"/>
    <mergeCell ref="A53:G55"/>
    <mergeCell ref="A56:G56"/>
    <mergeCell ref="A58:G58"/>
    <mergeCell ref="A59:G59"/>
    <mergeCell ref="B60:E60"/>
    <mergeCell ref="B61:E61"/>
    <mergeCell ref="B62:E62"/>
    <mergeCell ref="A63:E63"/>
    <mergeCell ref="A64:G66"/>
    <mergeCell ref="A67:G68"/>
    <mergeCell ref="A69:G70"/>
    <mergeCell ref="A71:G72"/>
    <mergeCell ref="A73:F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6:G87"/>
    <mergeCell ref="A88:G89"/>
    <mergeCell ref="A90:G90"/>
    <mergeCell ref="A92:G92"/>
    <mergeCell ref="B94:E94"/>
    <mergeCell ref="F94:G94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A100:E100"/>
    <mergeCell ref="F100:G100"/>
    <mergeCell ref="A102:G102"/>
    <mergeCell ref="A103:G104"/>
    <mergeCell ref="A105:G105"/>
    <mergeCell ref="A106:G106"/>
    <mergeCell ref="B108:E108"/>
    <mergeCell ref="F108:G108"/>
    <mergeCell ref="B109:E109"/>
    <mergeCell ref="F109:G109"/>
    <mergeCell ref="B110:E110"/>
    <mergeCell ref="F110:G110"/>
    <mergeCell ref="B111:E111"/>
    <mergeCell ref="F111:G111"/>
    <mergeCell ref="A112:E112"/>
    <mergeCell ref="F112:G112"/>
    <mergeCell ref="A114:G114"/>
    <mergeCell ref="B116:E116"/>
    <mergeCell ref="B117:E117"/>
    <mergeCell ref="B118:E118"/>
    <mergeCell ref="B119:E119"/>
    <mergeCell ref="B120:E120"/>
    <mergeCell ref="B121:E121"/>
    <mergeCell ref="B122:E122"/>
    <mergeCell ref="A124:G124"/>
    <mergeCell ref="A125:G125"/>
    <mergeCell ref="A126:G126"/>
    <mergeCell ref="A128:F128"/>
    <mergeCell ref="A130:G130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A141:G142"/>
    <mergeCell ref="A144:G144"/>
    <mergeCell ref="B146:E146"/>
    <mergeCell ref="B147:E147"/>
    <mergeCell ref="A148:E148"/>
    <mergeCell ref="A150:G151"/>
    <mergeCell ref="A153:G153"/>
    <mergeCell ref="A154:G154"/>
    <mergeCell ref="B156:E156"/>
    <mergeCell ref="B157:E157"/>
    <mergeCell ref="B158:E158"/>
    <mergeCell ref="B159:E159"/>
    <mergeCell ref="A161:G161"/>
    <mergeCell ref="B164:E164"/>
    <mergeCell ref="F164:G164"/>
    <mergeCell ref="B165:E165"/>
    <mergeCell ref="F165:G165"/>
    <mergeCell ref="B166:E166"/>
    <mergeCell ref="F166:G166"/>
    <mergeCell ref="B167:E167"/>
    <mergeCell ref="F167:G167"/>
    <mergeCell ref="B168:E168"/>
    <mergeCell ref="F168:G168"/>
    <mergeCell ref="B169:E169"/>
    <mergeCell ref="F169:G169"/>
    <mergeCell ref="A171:G171"/>
    <mergeCell ref="A175:G175"/>
    <mergeCell ref="A177:F177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A187:G187"/>
    <mergeCell ref="A188:G188"/>
    <mergeCell ref="A190:G190"/>
    <mergeCell ref="B192:E192"/>
    <mergeCell ref="F192:G192"/>
    <mergeCell ref="B193:E193"/>
    <mergeCell ref="F193:G193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A198:E198"/>
    <mergeCell ref="F198:G198"/>
    <mergeCell ref="B199:E199"/>
    <mergeCell ref="F199:G199"/>
    <mergeCell ref="A200:E200"/>
    <mergeCell ref="F200:G200"/>
    <mergeCell ref="A202:G202"/>
    <mergeCell ref="A204:B204"/>
    <mergeCell ref="A206:F206"/>
    <mergeCell ref="A208:G208"/>
    <mergeCell ref="B210:G210"/>
    <mergeCell ref="B211:E211"/>
    <mergeCell ref="F211:G211"/>
    <mergeCell ref="B212:E212"/>
    <mergeCell ref="F212:G212"/>
    <mergeCell ref="B213:E213"/>
    <mergeCell ref="F213:G213"/>
    <mergeCell ref="B214:E214"/>
    <mergeCell ref="F214:G214"/>
    <mergeCell ref="A216:G2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215" activeCellId="0" sqref="K215"/>
    </sheetView>
  </sheetViews>
  <sheetFormatPr defaultRowHeight="12.75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7.99"/>
    <col collapsed="false" customWidth="true" hidden="false" outlineLevel="0" max="3" min="3" style="0" width="19.42"/>
    <col collapsed="false" customWidth="true" hidden="false" outlineLevel="0" max="4" min="4" style="0" width="15.57"/>
    <col collapsed="false" customWidth="true" hidden="false" outlineLevel="0" max="5" min="5" style="0" width="20.14"/>
    <col collapsed="false" customWidth="true" hidden="false" outlineLevel="0" max="6" min="6" style="0" width="18.58"/>
    <col collapsed="false" customWidth="true" hidden="false" outlineLevel="0" max="7" min="7" style="0" width="15"/>
    <col collapsed="false" customWidth="true" hidden="false" outlineLevel="0" max="8" min="8" style="0" width="14.28"/>
    <col collapsed="false" customWidth="true" hidden="false" outlineLevel="0" max="1025" min="9" style="0" width="8.67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</row>
    <row r="2" customFormat="false" ht="12.75" hidden="false" customHeight="false" outlineLevel="0" collapsed="false">
      <c r="A2" s="1"/>
      <c r="B2" s="1"/>
      <c r="C2" s="1"/>
      <c r="D2" s="1"/>
      <c r="E2" s="1"/>
      <c r="F2" s="1"/>
      <c r="G2" s="1"/>
      <c r="H2" s="1"/>
    </row>
    <row r="3" customFormat="false" ht="12.8" hidden="false" customHeight="false" outlineLevel="0" collapsed="false">
      <c r="A3" s="124" t="s">
        <v>1</v>
      </c>
      <c r="B3" s="124"/>
      <c r="C3" s="124"/>
      <c r="D3" s="124"/>
      <c r="E3" s="124"/>
      <c r="F3" s="124"/>
      <c r="G3" s="124"/>
      <c r="H3" s="1"/>
    </row>
    <row r="4" customFormat="false" ht="12.8" hidden="false" customHeight="false" outlineLevel="0" collapsed="false">
      <c r="A4" s="9" t="s">
        <v>2</v>
      </c>
      <c r="B4" s="9"/>
      <c r="C4" s="9"/>
      <c r="D4" s="9"/>
      <c r="E4" s="9"/>
      <c r="F4" s="9"/>
      <c r="G4" s="9"/>
      <c r="H4" s="1"/>
    </row>
    <row r="5" customFormat="false" ht="13.5" hidden="false" customHeight="false" outlineLevel="0" collapsed="false">
      <c r="A5" s="4"/>
      <c r="B5" s="4"/>
      <c r="C5" s="4"/>
      <c r="D5" s="4"/>
      <c r="E5" s="4"/>
      <c r="F5" s="4"/>
      <c r="G5" s="4"/>
      <c r="H5" s="1"/>
    </row>
    <row r="6" customFormat="false" ht="14.25" hidden="false" customHeight="true" outlineLevel="0" collapsed="false">
      <c r="A6" s="15" t="s">
        <v>3</v>
      </c>
      <c r="B6" s="15"/>
      <c r="C6" s="15"/>
      <c r="D6" s="15"/>
      <c r="E6" s="15"/>
      <c r="F6" s="15"/>
      <c r="G6" s="15"/>
      <c r="H6" s="1"/>
    </row>
    <row r="7" customFormat="false" ht="12.7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1"/>
    </row>
    <row r="8" customFormat="false" ht="12.75" hidden="false" customHeight="false" outlineLevel="0" collapsed="false">
      <c r="A8" s="7"/>
      <c r="B8" s="7"/>
      <c r="C8" s="7"/>
      <c r="D8" s="7"/>
      <c r="E8" s="7"/>
      <c r="F8" s="8"/>
      <c r="G8" s="8"/>
      <c r="H8" s="1"/>
    </row>
    <row r="9" customFormat="false" ht="12.75" hidden="false" customHeight="true" outlineLevel="0" collapsed="false">
      <c r="A9" s="7" t="s">
        <v>5</v>
      </c>
      <c r="B9" s="7"/>
      <c r="C9" s="7"/>
      <c r="D9" s="7"/>
      <c r="E9" s="7"/>
      <c r="F9" s="4"/>
      <c r="G9" s="4"/>
      <c r="H9" s="1"/>
    </row>
    <row r="10" customFormat="false" ht="12.75" hidden="false" customHeight="false" outlineLevel="0" collapsed="false">
      <c r="A10" s="7"/>
      <c r="B10" s="7"/>
      <c r="C10" s="7"/>
      <c r="D10" s="7"/>
      <c r="E10" s="7"/>
      <c r="F10" s="4"/>
      <c r="G10" s="4"/>
      <c r="H10" s="1"/>
    </row>
    <row r="11" customFormat="false" ht="12.8" hidden="false" customHeight="false" outlineLevel="0" collapsed="false">
      <c r="A11" s="9" t="s">
        <v>6</v>
      </c>
      <c r="B11" s="9"/>
      <c r="C11" s="9"/>
      <c r="D11" s="9"/>
      <c r="E11" s="9"/>
      <c r="F11" s="9"/>
      <c r="G11" s="9"/>
      <c r="H11" s="1"/>
    </row>
    <row r="12" customFormat="false" ht="13.5" hidden="false" customHeight="false" outlineLevel="0" collapsed="false">
      <c r="A12" s="47"/>
      <c r="B12" s="47"/>
      <c r="C12" s="47"/>
      <c r="D12" s="47"/>
      <c r="E12" s="47"/>
      <c r="F12" s="47"/>
      <c r="G12" s="47"/>
      <c r="H12" s="1"/>
    </row>
    <row r="13" customFormat="false" ht="12.75" hidden="false" customHeight="true" outlineLevel="0" collapsed="false">
      <c r="A13" s="11" t="s">
        <v>7</v>
      </c>
      <c r="B13" s="6" t="s">
        <v>8</v>
      </c>
      <c r="C13" s="6"/>
      <c r="D13" s="6"/>
      <c r="E13" s="6"/>
      <c r="F13" s="12" t="n">
        <v>43412</v>
      </c>
      <c r="G13" s="12"/>
      <c r="H13" s="1"/>
    </row>
    <row r="14" customFormat="false" ht="12.75" hidden="false" customHeight="true" outlineLevel="0" collapsed="false">
      <c r="A14" s="11" t="s">
        <v>9</v>
      </c>
      <c r="B14" s="6" t="s">
        <v>10</v>
      </c>
      <c r="C14" s="6"/>
      <c r="D14" s="6"/>
      <c r="E14" s="6"/>
      <c r="F14" s="13" t="s">
        <v>11</v>
      </c>
      <c r="G14" s="13"/>
      <c r="H14" s="1"/>
    </row>
    <row r="15" customFormat="false" ht="12.75" hidden="false" customHeight="true" outlineLevel="0" collapsed="false">
      <c r="A15" s="11" t="s">
        <v>12</v>
      </c>
      <c r="B15" s="6" t="s">
        <v>13</v>
      </c>
      <c r="C15" s="6"/>
      <c r="D15" s="6"/>
      <c r="E15" s="6"/>
      <c r="F15" s="14" t="s">
        <v>14</v>
      </c>
      <c r="G15" s="14"/>
      <c r="H15" s="1"/>
    </row>
    <row r="16" customFormat="false" ht="15" hidden="false" customHeight="true" outlineLevel="0" collapsed="false">
      <c r="A16" s="11" t="s">
        <v>15</v>
      </c>
      <c r="B16" s="15" t="s">
        <v>16</v>
      </c>
      <c r="C16" s="15"/>
      <c r="D16" s="15"/>
      <c r="E16" s="15"/>
      <c r="F16" s="13" t="n">
        <v>12</v>
      </c>
      <c r="G16" s="13"/>
      <c r="H16" s="1"/>
    </row>
    <row r="17" customFormat="false" ht="12.8" hidden="false" customHeight="false" outlineLevel="0" collapsed="false">
      <c r="A17" s="9" t="s">
        <v>17</v>
      </c>
      <c r="B17" s="9"/>
      <c r="C17" s="9"/>
      <c r="D17" s="9"/>
      <c r="E17" s="9"/>
      <c r="F17" s="9"/>
      <c r="G17" s="9"/>
      <c r="H17" s="1"/>
    </row>
    <row r="18" customFormat="false" ht="12.75" hidden="false" customHeight="false" outlineLevel="0" collapsed="false">
      <c r="A18" s="9"/>
      <c r="B18" s="9"/>
      <c r="C18" s="9"/>
      <c r="D18" s="9"/>
      <c r="E18" s="9"/>
      <c r="F18" s="9"/>
      <c r="G18" s="9"/>
      <c r="H18" s="1"/>
    </row>
    <row r="19" customFormat="false" ht="13.5" hidden="false" customHeight="false" outlineLevel="0" collapsed="false">
      <c r="A19" s="9"/>
      <c r="B19" s="9"/>
      <c r="C19" s="9"/>
      <c r="D19" s="9"/>
      <c r="E19" s="9"/>
      <c r="F19" s="9"/>
      <c r="G19" s="9"/>
      <c r="H19" s="1"/>
    </row>
    <row r="20" customFormat="false" ht="25.5" hidden="false" customHeight="true" outlineLevel="0" collapsed="false">
      <c r="A20" s="39" t="s">
        <v>18</v>
      </c>
      <c r="B20" s="39" t="s">
        <v>19</v>
      </c>
      <c r="C20" s="39"/>
      <c r="D20" s="39"/>
      <c r="E20" s="39"/>
      <c r="F20" s="39" t="s">
        <v>20</v>
      </c>
      <c r="G20" s="39"/>
      <c r="H20" s="1"/>
    </row>
    <row r="21" customFormat="false" ht="26.25" hidden="false" customHeight="true" outlineLevel="0" collapsed="false">
      <c r="A21" s="27" t="s">
        <v>21</v>
      </c>
      <c r="B21" s="27" t="s">
        <v>22</v>
      </c>
      <c r="C21" s="27"/>
      <c r="D21" s="27"/>
      <c r="E21" s="27"/>
      <c r="F21" s="27" t="s">
        <v>23</v>
      </c>
      <c r="G21" s="27"/>
      <c r="H21" s="1"/>
    </row>
    <row r="22" customFormat="false" ht="12.75" hidden="false" customHeight="false" outlineLevel="0" collapsed="false">
      <c r="A22" s="17"/>
      <c r="B22" s="17"/>
      <c r="C22" s="17"/>
      <c r="D22" s="17"/>
      <c r="E22" s="17"/>
      <c r="F22" s="17"/>
      <c r="G22" s="17"/>
      <c r="H22" s="1"/>
    </row>
    <row r="23" customFormat="false" ht="12.75" hidden="false" customHeight="true" outlineLevel="0" collapsed="false">
      <c r="A23" s="18" t="s">
        <v>24</v>
      </c>
      <c r="B23" s="18"/>
      <c r="C23" s="18"/>
      <c r="D23" s="18"/>
      <c r="E23" s="18"/>
      <c r="F23" s="18"/>
      <c r="G23" s="18"/>
      <c r="H23" s="1"/>
    </row>
    <row r="24" customFormat="false" ht="12.75" hidden="false" customHeight="false" outlineLevel="0" collapsed="false">
      <c r="A24" s="18"/>
      <c r="B24" s="18"/>
      <c r="C24" s="18"/>
      <c r="D24" s="18"/>
      <c r="E24" s="18"/>
      <c r="F24" s="18"/>
      <c r="G24" s="18"/>
      <c r="H24" s="1"/>
    </row>
    <row r="25" customFormat="false" ht="12.75" hidden="false" customHeight="false" outlineLevel="0" collapsed="false">
      <c r="A25" s="19"/>
      <c r="B25" s="19"/>
      <c r="C25" s="19"/>
      <c r="D25" s="19"/>
      <c r="E25" s="19"/>
      <c r="F25" s="19"/>
      <c r="G25" s="19"/>
      <c r="H25" s="1"/>
    </row>
    <row r="26" customFormat="false" ht="12.75" hidden="false" customHeight="true" outlineLevel="0" collapsed="false">
      <c r="A26" s="18" t="s">
        <v>25</v>
      </c>
      <c r="B26" s="18"/>
      <c r="C26" s="18"/>
      <c r="D26" s="18"/>
      <c r="E26" s="18"/>
      <c r="F26" s="18"/>
      <c r="G26" s="18"/>
      <c r="H26" s="1"/>
    </row>
    <row r="27" customFormat="false" ht="12.75" hidden="false" customHeight="false" outlineLevel="0" collapsed="false">
      <c r="A27" s="18"/>
      <c r="B27" s="18"/>
      <c r="C27" s="18"/>
      <c r="D27" s="18"/>
      <c r="E27" s="18"/>
      <c r="F27" s="18"/>
      <c r="G27" s="18"/>
      <c r="H27" s="1"/>
    </row>
    <row r="28" customFormat="false" ht="12.75" hidden="false" customHeight="false" outlineLevel="0" collapsed="false">
      <c r="A28" s="19"/>
      <c r="B28" s="19"/>
      <c r="C28" s="19"/>
      <c r="D28" s="19"/>
      <c r="E28" s="19"/>
      <c r="F28" s="19"/>
      <c r="G28" s="19"/>
      <c r="H28" s="1"/>
    </row>
    <row r="29" customFormat="false" ht="12.75" hidden="false" customHeight="true" outlineLevel="0" collapsed="false">
      <c r="A29" s="20" t="s">
        <v>26</v>
      </c>
      <c r="B29" s="20"/>
      <c r="C29" s="20"/>
      <c r="D29" s="20"/>
      <c r="E29" s="20"/>
      <c r="F29" s="20"/>
      <c r="G29" s="20"/>
      <c r="H29" s="1"/>
    </row>
    <row r="30" customFormat="false" ht="12.75" hidden="false" customHeight="false" outlineLevel="0" collapsed="false">
      <c r="A30" s="21"/>
      <c r="B30" s="19"/>
      <c r="C30" s="22"/>
      <c r="D30" s="19"/>
      <c r="E30" s="19"/>
      <c r="F30" s="19"/>
      <c r="G30" s="19"/>
      <c r="H30" s="1"/>
    </row>
    <row r="31" customFormat="false" ht="12.75" hidden="false" customHeight="false" outlineLevel="0" collapsed="false">
      <c r="A31" s="23" t="s">
        <v>27</v>
      </c>
      <c r="B31" s="23"/>
      <c r="C31" s="23"/>
      <c r="D31" s="23"/>
      <c r="E31" s="23"/>
      <c r="F31" s="23"/>
      <c r="G31" s="23"/>
      <c r="H31" s="1"/>
    </row>
    <row r="32" customFormat="false" ht="12.75" hidden="false" customHeight="false" outlineLevel="0" collapsed="false">
      <c r="A32" s="23"/>
      <c r="B32" s="24"/>
      <c r="C32" s="24"/>
      <c r="D32" s="24"/>
      <c r="E32" s="24"/>
      <c r="F32" s="24"/>
      <c r="G32" s="24"/>
      <c r="H32" s="1"/>
    </row>
    <row r="33" customFormat="false" ht="12.75" hidden="false" customHeight="false" outlineLevel="0" collapsed="false">
      <c r="A33" s="25" t="s">
        <v>28</v>
      </c>
      <c r="B33" s="25"/>
      <c r="C33" s="25"/>
      <c r="D33" s="25"/>
      <c r="E33" s="25"/>
      <c r="F33" s="25"/>
      <c r="G33" s="25"/>
      <c r="H33" s="1"/>
    </row>
    <row r="34" customFormat="false" ht="13.5" hidden="false" customHeight="false" outlineLevel="0" collapsed="false">
      <c r="A34" s="23"/>
      <c r="B34" s="24"/>
      <c r="C34" s="24"/>
      <c r="D34" s="24"/>
      <c r="E34" s="24"/>
      <c r="F34" s="24"/>
      <c r="G34" s="24"/>
      <c r="H34" s="1"/>
    </row>
    <row r="35" customFormat="false" ht="12.8" hidden="false" customHeight="false" outlineLevel="0" collapsed="false">
      <c r="A35" s="23"/>
      <c r="B35" s="24"/>
      <c r="C35" s="24"/>
      <c r="D35" s="24"/>
      <c r="E35" s="24"/>
      <c r="F35" s="24"/>
      <c r="G35" s="24"/>
      <c r="H35" s="1"/>
    </row>
    <row r="36" customFormat="false" ht="12.75" hidden="false" customHeight="true" outlineLevel="0" collapsed="false">
      <c r="A36" s="125" t="s">
        <v>29</v>
      </c>
      <c r="B36" s="125"/>
      <c r="C36" s="125"/>
      <c r="D36" s="125"/>
      <c r="E36" s="125"/>
      <c r="F36" s="125"/>
      <c r="G36" s="125"/>
      <c r="H36" s="1"/>
    </row>
    <row r="37" customFormat="false" ht="12.75" hidden="false" customHeight="true" outlineLevel="0" collapsed="false">
      <c r="A37" s="11" t="n">
        <v>1</v>
      </c>
      <c r="B37" s="6" t="s">
        <v>30</v>
      </c>
      <c r="C37" s="6"/>
      <c r="D37" s="6"/>
      <c r="E37" s="6"/>
      <c r="F37" s="11" t="s">
        <v>31</v>
      </c>
      <c r="G37" s="11"/>
      <c r="H37" s="1"/>
    </row>
    <row r="38" customFormat="false" ht="12.75" hidden="false" customHeight="true" outlineLevel="0" collapsed="false">
      <c r="A38" s="11" t="n">
        <v>2</v>
      </c>
      <c r="B38" s="29" t="s">
        <v>32</v>
      </c>
      <c r="C38" s="29"/>
      <c r="D38" s="29"/>
      <c r="E38" s="29"/>
      <c r="F38" s="11" t="s">
        <v>33</v>
      </c>
      <c r="G38" s="11"/>
      <c r="H38" s="1"/>
    </row>
    <row r="39" customFormat="false" ht="12.75" hidden="false" customHeight="true" outlineLevel="0" collapsed="false">
      <c r="A39" s="11" t="n">
        <v>3</v>
      </c>
      <c r="B39" s="29" t="s">
        <v>34</v>
      </c>
      <c r="C39" s="29"/>
      <c r="D39" s="29"/>
      <c r="E39" s="29"/>
      <c r="F39" s="71" t="n">
        <v>975.92</v>
      </c>
      <c r="G39" s="71"/>
      <c r="H39" s="1"/>
    </row>
    <row r="40" customFormat="false" ht="13.5" hidden="false" customHeight="true" outlineLevel="0" collapsed="false">
      <c r="A40" s="11" t="n">
        <v>4</v>
      </c>
      <c r="B40" s="6" t="s">
        <v>35</v>
      </c>
      <c r="C40" s="6"/>
      <c r="D40" s="6"/>
      <c r="E40" s="6"/>
      <c r="F40" s="126" t="n">
        <v>43101</v>
      </c>
      <c r="G40" s="126"/>
      <c r="H40" s="1"/>
    </row>
    <row r="41" customFormat="false" ht="12.75" hidden="false" customHeight="false" outlineLevel="0" collapsed="false">
      <c r="A41" s="17"/>
      <c r="B41" s="32"/>
      <c r="C41" s="32"/>
      <c r="D41" s="32"/>
      <c r="E41" s="32"/>
      <c r="F41" s="33"/>
      <c r="G41" s="33"/>
      <c r="H41" s="1"/>
    </row>
    <row r="42" customFormat="false" ht="12.8" hidden="false" customHeight="false" outlineLevel="0" collapsed="false">
      <c r="A42" s="34" t="s">
        <v>36</v>
      </c>
      <c r="B42" s="34"/>
      <c r="C42" s="34"/>
      <c r="D42" s="34"/>
      <c r="E42" s="34"/>
      <c r="F42" s="34"/>
      <c r="G42" s="34"/>
      <c r="H42" s="1"/>
    </row>
    <row r="43" customFormat="false" ht="12.75" hidden="false" customHeight="false" outlineLevel="0" collapsed="false">
      <c r="A43" s="35"/>
      <c r="B43" s="35"/>
      <c r="C43" s="35"/>
      <c r="D43" s="35"/>
      <c r="E43" s="35"/>
      <c r="F43" s="35"/>
      <c r="G43" s="35"/>
      <c r="H43" s="1"/>
    </row>
    <row r="44" customFormat="false" ht="12.75" hidden="false" customHeight="true" outlineLevel="0" collapsed="false">
      <c r="A44" s="36" t="s">
        <v>37</v>
      </c>
      <c r="B44" s="36"/>
      <c r="C44" s="36"/>
      <c r="D44" s="36"/>
      <c r="E44" s="36"/>
      <c r="F44" s="36"/>
      <c r="G44" s="36"/>
      <c r="H44" s="1"/>
    </row>
    <row r="45" customFormat="false" ht="12.75" hidden="false" customHeight="false" outlineLevel="0" collapsed="false">
      <c r="A45" s="37"/>
      <c r="B45" s="37"/>
      <c r="C45" s="37"/>
      <c r="D45" s="37"/>
      <c r="E45" s="37"/>
      <c r="F45" s="37"/>
      <c r="G45" s="37"/>
      <c r="H45" s="1"/>
    </row>
    <row r="46" customFormat="false" ht="12.8" hidden="false" customHeight="false" outlineLevel="0" collapsed="false">
      <c r="A46" s="38" t="s">
        <v>38</v>
      </c>
      <c r="B46" s="38"/>
      <c r="C46" s="38"/>
      <c r="D46" s="38"/>
      <c r="E46" s="38"/>
      <c r="F46" s="38"/>
      <c r="G46" s="38"/>
      <c r="H46" s="1"/>
    </row>
    <row r="47" customFormat="false" ht="13.5" hidden="false" customHeight="true" outlineLevel="0" collapsed="false">
      <c r="A47" s="16" t="n">
        <v>1</v>
      </c>
      <c r="B47" s="16" t="s">
        <v>39</v>
      </c>
      <c r="C47" s="16"/>
      <c r="D47" s="16"/>
      <c r="E47" s="16"/>
      <c r="F47" s="16" t="s">
        <v>40</v>
      </c>
      <c r="G47" s="16"/>
      <c r="H47" s="127" t="n">
        <v>954</v>
      </c>
      <c r="I47" s="128" t="n">
        <f aca="false">H47*0.4</f>
        <v>381.6</v>
      </c>
    </row>
    <row r="48" customFormat="false" ht="12.75" hidden="false" customHeight="true" outlineLevel="0" collapsed="false">
      <c r="A48" s="59" t="s">
        <v>7</v>
      </c>
      <c r="B48" s="60" t="s">
        <v>41</v>
      </c>
      <c r="C48" s="60"/>
      <c r="D48" s="60"/>
      <c r="E48" s="60"/>
      <c r="F48" s="129" t="n">
        <v>975.92</v>
      </c>
      <c r="G48" s="129"/>
      <c r="H48" s="1"/>
    </row>
    <row r="49" customFormat="false" ht="12.75" hidden="false" customHeight="true" outlineLevel="0" collapsed="false">
      <c r="A49" s="59" t="s">
        <v>12</v>
      </c>
      <c r="B49" s="60" t="s">
        <v>170</v>
      </c>
      <c r="C49" s="60"/>
      <c r="D49" s="60"/>
      <c r="E49" s="60"/>
      <c r="F49" s="129" t="n">
        <v>381.6</v>
      </c>
      <c r="G49" s="129"/>
      <c r="H49" s="56"/>
    </row>
    <row r="50" customFormat="false" ht="13.5" hidden="false" customHeight="true" outlineLevel="0" collapsed="false">
      <c r="A50" s="16" t="s">
        <v>42</v>
      </c>
      <c r="B50" s="16"/>
      <c r="C50" s="16"/>
      <c r="D50" s="16"/>
      <c r="E50" s="16"/>
      <c r="F50" s="72" t="n">
        <f aca="false">F48+F49</f>
        <v>1357.52</v>
      </c>
      <c r="G50" s="72"/>
      <c r="H50" s="1"/>
    </row>
    <row r="51" customFormat="false" ht="12.75" hidden="false" customHeight="true" outlineLevel="0" collapsed="false">
      <c r="A51" s="36" t="s">
        <v>43</v>
      </c>
      <c r="B51" s="36"/>
      <c r="C51" s="36"/>
      <c r="D51" s="36"/>
      <c r="E51" s="36"/>
      <c r="F51" s="36"/>
      <c r="G51" s="36"/>
      <c r="H51" s="1"/>
    </row>
    <row r="52" customFormat="false" ht="12.75" hidden="false" customHeight="false" outlineLevel="0" collapsed="false">
      <c r="A52" s="36"/>
      <c r="B52" s="36"/>
      <c r="C52" s="36"/>
      <c r="D52" s="36"/>
      <c r="E52" s="36"/>
      <c r="F52" s="36"/>
      <c r="G52" s="36"/>
      <c r="H52" s="1"/>
    </row>
    <row r="53" customFormat="false" ht="12.75" hidden="false" customHeight="true" outlineLevel="0" collapsed="false">
      <c r="A53" s="36" t="s">
        <v>44</v>
      </c>
      <c r="B53" s="36"/>
      <c r="C53" s="36"/>
      <c r="D53" s="36"/>
      <c r="E53" s="36"/>
      <c r="F53" s="36"/>
      <c r="G53" s="36"/>
      <c r="H53" s="1"/>
    </row>
    <row r="54" customFormat="false" ht="12.75" hidden="false" customHeight="false" outlineLevel="0" collapsed="false">
      <c r="A54" s="36"/>
      <c r="B54" s="36"/>
      <c r="C54" s="36"/>
      <c r="D54" s="36"/>
      <c r="E54" s="36"/>
      <c r="F54" s="36"/>
      <c r="G54" s="36"/>
      <c r="H54" s="1"/>
    </row>
    <row r="55" customFormat="false" ht="12.75" hidden="false" customHeight="false" outlineLevel="0" collapsed="false">
      <c r="A55" s="36"/>
      <c r="B55" s="36"/>
      <c r="C55" s="36"/>
      <c r="D55" s="36"/>
      <c r="E55" s="36"/>
      <c r="F55" s="36"/>
      <c r="G55" s="36"/>
      <c r="H55" s="1"/>
    </row>
    <row r="56" customFormat="false" ht="12.8" hidden="false" customHeight="false" outlineLevel="0" collapsed="false">
      <c r="A56" s="46" t="s">
        <v>45</v>
      </c>
      <c r="B56" s="46"/>
      <c r="C56" s="46"/>
      <c r="D56" s="46"/>
      <c r="E56" s="46"/>
      <c r="F56" s="46"/>
      <c r="G56" s="46"/>
      <c r="H56" s="1"/>
    </row>
    <row r="57" customFormat="false" ht="12.75" hidden="false" customHeight="false" outlineLevel="0" collapsed="false">
      <c r="A57" s="23"/>
      <c r="B57" s="24"/>
      <c r="C57" s="24"/>
      <c r="D57" s="24"/>
      <c r="E57" s="24"/>
      <c r="F57" s="24"/>
      <c r="G57" s="24"/>
      <c r="H57" s="1"/>
    </row>
    <row r="58" customFormat="false" ht="12.75" hidden="false" customHeight="true" outlineLevel="0" collapsed="false">
      <c r="A58" s="21" t="s">
        <v>46</v>
      </c>
      <c r="B58" s="21"/>
      <c r="C58" s="21"/>
      <c r="D58" s="21"/>
      <c r="E58" s="21"/>
      <c r="F58" s="21"/>
      <c r="G58" s="21"/>
      <c r="H58" s="1"/>
    </row>
    <row r="59" customFormat="false" ht="13.5" hidden="false" customHeight="false" outlineLevel="0" collapsed="false">
      <c r="A59" s="47"/>
      <c r="B59" s="47"/>
      <c r="C59" s="47"/>
      <c r="D59" s="47"/>
      <c r="E59" s="47"/>
      <c r="F59" s="47"/>
      <c r="G59" s="47"/>
      <c r="H59" s="1"/>
    </row>
    <row r="60" customFormat="false" ht="13.5" hidden="false" customHeight="true" outlineLevel="0" collapsed="false">
      <c r="A60" s="48" t="s">
        <v>47</v>
      </c>
      <c r="B60" s="48" t="s">
        <v>48</v>
      </c>
      <c r="C60" s="48"/>
      <c r="D60" s="48"/>
      <c r="E60" s="48"/>
      <c r="F60" s="48" t="s">
        <v>49</v>
      </c>
      <c r="G60" s="48" t="s">
        <v>40</v>
      </c>
      <c r="H60" s="1"/>
    </row>
    <row r="61" customFormat="false" ht="12.75" hidden="false" customHeight="true" outlineLevel="0" collapsed="false">
      <c r="A61" s="11" t="s">
        <v>7</v>
      </c>
      <c r="B61" s="49" t="s">
        <v>50</v>
      </c>
      <c r="C61" s="49"/>
      <c r="D61" s="49"/>
      <c r="E61" s="49"/>
      <c r="F61" s="50" t="n">
        <v>0.0833</v>
      </c>
      <c r="G61" s="51" t="n">
        <f aca="false">F50*F61</f>
        <v>113.081416</v>
      </c>
      <c r="H61" s="1"/>
    </row>
    <row r="62" customFormat="false" ht="13.5" hidden="false" customHeight="true" outlineLevel="0" collapsed="false">
      <c r="A62" s="11" t="s">
        <v>9</v>
      </c>
      <c r="B62" s="49" t="s">
        <v>51</v>
      </c>
      <c r="C62" s="49"/>
      <c r="D62" s="49"/>
      <c r="E62" s="49"/>
      <c r="F62" s="50" t="n">
        <v>0.121</v>
      </c>
      <c r="G62" s="51" t="n">
        <f aca="false">F50*F62</f>
        <v>164.25992</v>
      </c>
      <c r="H62" s="1"/>
    </row>
    <row r="63" customFormat="false" ht="13.5" hidden="false" customHeight="true" outlineLevel="0" collapsed="false">
      <c r="A63" s="16" t="s">
        <v>52</v>
      </c>
      <c r="B63" s="16"/>
      <c r="C63" s="16"/>
      <c r="D63" s="16"/>
      <c r="E63" s="16"/>
      <c r="F63" s="52" t="n">
        <f aca="false">F61+F62</f>
        <v>0.2043</v>
      </c>
      <c r="G63" s="53" t="n">
        <f aca="false">G61+G62</f>
        <v>277.341336</v>
      </c>
      <c r="H63" s="1"/>
    </row>
    <row r="64" customFormat="false" ht="12.75" hidden="false" customHeight="true" outlineLevel="0" collapsed="false">
      <c r="A64" s="36" t="s">
        <v>53</v>
      </c>
      <c r="B64" s="36"/>
      <c r="C64" s="36"/>
      <c r="D64" s="36"/>
      <c r="E64" s="36"/>
      <c r="F64" s="36"/>
      <c r="G64" s="36"/>
      <c r="H64" s="1"/>
    </row>
    <row r="65" customFormat="false" ht="12.75" hidden="false" customHeight="false" outlineLevel="0" collapsed="false">
      <c r="A65" s="36"/>
      <c r="B65" s="36"/>
      <c r="C65" s="36"/>
      <c r="D65" s="36"/>
      <c r="E65" s="36"/>
      <c r="F65" s="36"/>
      <c r="G65" s="36"/>
      <c r="H65" s="1"/>
    </row>
    <row r="66" customFormat="false" ht="9.35" hidden="false" customHeight="true" outlineLevel="0" collapsed="false">
      <c r="A66" s="36"/>
      <c r="B66" s="36"/>
      <c r="C66" s="36"/>
      <c r="D66" s="36"/>
      <c r="E66" s="36"/>
      <c r="F66" s="36"/>
      <c r="G66" s="36"/>
      <c r="H66" s="1"/>
    </row>
    <row r="67" customFormat="false" ht="12.75" hidden="false" customHeight="true" outlineLevel="0" collapsed="false">
      <c r="A67" s="36" t="s">
        <v>54</v>
      </c>
      <c r="B67" s="36"/>
      <c r="C67" s="36"/>
      <c r="D67" s="36"/>
      <c r="E67" s="36"/>
      <c r="F67" s="36"/>
      <c r="G67" s="36"/>
      <c r="H67" s="1"/>
    </row>
    <row r="68" customFormat="false" ht="12.75" hidden="false" customHeight="false" outlineLevel="0" collapsed="false">
      <c r="A68" s="36"/>
      <c r="B68" s="36"/>
      <c r="C68" s="36"/>
      <c r="D68" s="36"/>
      <c r="E68" s="36"/>
      <c r="F68" s="36"/>
      <c r="G68" s="36"/>
      <c r="H68" s="1"/>
    </row>
    <row r="69" customFormat="false" ht="12.8" hidden="false" customHeight="true" outlineLevel="0" collapsed="false">
      <c r="A69" s="36" t="s">
        <v>171</v>
      </c>
      <c r="B69" s="36"/>
      <c r="C69" s="36"/>
      <c r="D69" s="36"/>
      <c r="E69" s="36"/>
      <c r="F69" s="36"/>
      <c r="G69" s="36"/>
      <c r="H69" s="1"/>
    </row>
    <row r="70" customFormat="false" ht="19.35" hidden="false" customHeight="true" outlineLevel="0" collapsed="false">
      <c r="A70" s="36"/>
      <c r="B70" s="36"/>
      <c r="C70" s="36"/>
      <c r="D70" s="36"/>
      <c r="E70" s="36"/>
      <c r="F70" s="36"/>
      <c r="G70" s="36"/>
      <c r="H70" s="1"/>
    </row>
    <row r="71" customFormat="false" ht="19.35" hidden="false" customHeight="true" outlineLevel="0" collapsed="false">
      <c r="A71" s="47"/>
      <c r="B71" s="24"/>
      <c r="C71" s="24"/>
      <c r="D71" s="24"/>
      <c r="E71" s="24"/>
      <c r="F71" s="24"/>
      <c r="G71" s="24"/>
      <c r="H71" s="1"/>
    </row>
    <row r="72" customFormat="false" ht="12.75" hidden="false" customHeight="true" outlineLevel="0" collapsed="false">
      <c r="A72" s="21" t="s">
        <v>56</v>
      </c>
      <c r="B72" s="21"/>
      <c r="C72" s="21"/>
      <c r="D72" s="21"/>
      <c r="E72" s="21"/>
      <c r="F72" s="21"/>
      <c r="G72" s="21"/>
      <c r="H72" s="1"/>
    </row>
    <row r="73" customFormat="false" ht="12.75" hidden="false" customHeight="false" outlineLevel="0" collapsed="false">
      <c r="A73" s="21"/>
      <c r="B73" s="21"/>
      <c r="C73" s="21"/>
      <c r="D73" s="21"/>
      <c r="E73" s="21"/>
      <c r="F73" s="21"/>
      <c r="G73" s="21"/>
      <c r="H73" s="1"/>
    </row>
    <row r="74" customFormat="false" ht="12.75" hidden="false" customHeight="true" outlineLevel="0" collapsed="false">
      <c r="A74" s="54" t="s">
        <v>57</v>
      </c>
      <c r="B74" s="54"/>
      <c r="C74" s="54"/>
      <c r="D74" s="54"/>
      <c r="E74" s="54"/>
      <c r="F74" s="54"/>
      <c r="G74" s="55" t="n">
        <f aca="false">F50+G63</f>
        <v>1634.861336</v>
      </c>
      <c r="H74" s="56"/>
    </row>
    <row r="75" customFormat="false" ht="13.5" hidden="false" customHeight="false" outlineLevel="0" collapsed="false">
      <c r="A75" s="57"/>
      <c r="B75" s="24"/>
      <c r="C75" s="24"/>
      <c r="D75" s="24"/>
      <c r="E75" s="24"/>
      <c r="F75" s="24"/>
      <c r="G75" s="24"/>
      <c r="H75" s="1"/>
    </row>
    <row r="76" customFormat="false" ht="13.5" hidden="false" customHeight="true" outlineLevel="0" collapsed="false">
      <c r="A76" s="58" t="s">
        <v>58</v>
      </c>
      <c r="B76" s="48" t="s">
        <v>59</v>
      </c>
      <c r="C76" s="48"/>
      <c r="D76" s="48"/>
      <c r="E76" s="48"/>
      <c r="F76" s="48" t="s">
        <v>60</v>
      </c>
      <c r="G76" s="48" t="s">
        <v>61</v>
      </c>
      <c r="H76" s="1"/>
    </row>
    <row r="77" customFormat="false" ht="12.75" hidden="false" customHeight="true" outlineLevel="0" collapsed="false">
      <c r="A77" s="59" t="s">
        <v>7</v>
      </c>
      <c r="B77" s="60" t="s">
        <v>62</v>
      </c>
      <c r="C77" s="60"/>
      <c r="D77" s="60"/>
      <c r="E77" s="60"/>
      <c r="F77" s="50" t="n">
        <v>0.2</v>
      </c>
      <c r="G77" s="51" t="n">
        <f aca="false">G74*F77</f>
        <v>326.9722672</v>
      </c>
      <c r="H77" s="1"/>
    </row>
    <row r="78" customFormat="false" ht="12.75" hidden="false" customHeight="true" outlineLevel="0" collapsed="false">
      <c r="A78" s="59" t="s">
        <v>9</v>
      </c>
      <c r="B78" s="60" t="s">
        <v>63</v>
      </c>
      <c r="C78" s="60"/>
      <c r="D78" s="60"/>
      <c r="E78" s="60"/>
      <c r="F78" s="50" t="n">
        <v>0.025</v>
      </c>
      <c r="G78" s="51" t="n">
        <f aca="false">G74*F78</f>
        <v>40.8715334</v>
      </c>
      <c r="H78" s="1"/>
    </row>
    <row r="79" customFormat="false" ht="12.75" hidden="false" customHeight="true" outlineLevel="0" collapsed="false">
      <c r="A79" s="59" t="s">
        <v>12</v>
      </c>
      <c r="B79" s="60" t="s">
        <v>64</v>
      </c>
      <c r="C79" s="60"/>
      <c r="D79" s="60"/>
      <c r="E79" s="60"/>
      <c r="F79" s="50" t="n">
        <v>0.03</v>
      </c>
      <c r="G79" s="51" t="n">
        <f aca="false">G74*F79</f>
        <v>49.04584008</v>
      </c>
      <c r="H79" s="1"/>
    </row>
    <row r="80" customFormat="false" ht="12.75" hidden="false" customHeight="true" outlineLevel="0" collapsed="false">
      <c r="A80" s="59" t="s">
        <v>15</v>
      </c>
      <c r="B80" s="60" t="s">
        <v>65</v>
      </c>
      <c r="C80" s="60"/>
      <c r="D80" s="60"/>
      <c r="E80" s="60"/>
      <c r="F80" s="50" t="n">
        <v>0.015</v>
      </c>
      <c r="G80" s="51" t="n">
        <f aca="false">G74*F80</f>
        <v>24.52292004</v>
      </c>
      <c r="H80" s="1"/>
    </row>
    <row r="81" customFormat="false" ht="12.75" hidden="false" customHeight="true" outlineLevel="0" collapsed="false">
      <c r="A81" s="59" t="s">
        <v>66</v>
      </c>
      <c r="B81" s="60" t="s">
        <v>67</v>
      </c>
      <c r="C81" s="60"/>
      <c r="D81" s="60"/>
      <c r="E81" s="60"/>
      <c r="F81" s="50" t="n">
        <v>0.01</v>
      </c>
      <c r="G81" s="51" t="n">
        <f aca="false">G74*F81</f>
        <v>16.34861336</v>
      </c>
      <c r="H81" s="1"/>
    </row>
    <row r="82" customFormat="false" ht="12.75" hidden="false" customHeight="true" outlineLevel="0" collapsed="false">
      <c r="A82" s="59" t="s">
        <v>68</v>
      </c>
      <c r="B82" s="60" t="s">
        <v>69</v>
      </c>
      <c r="C82" s="60"/>
      <c r="D82" s="60"/>
      <c r="E82" s="60"/>
      <c r="F82" s="50" t="n">
        <v>0.006</v>
      </c>
      <c r="G82" s="51" t="n">
        <f aca="false">G74*F82</f>
        <v>9.809168016</v>
      </c>
      <c r="H82" s="1"/>
    </row>
    <row r="83" customFormat="false" ht="12.75" hidden="false" customHeight="true" outlineLevel="0" collapsed="false">
      <c r="A83" s="59" t="s">
        <v>70</v>
      </c>
      <c r="B83" s="6" t="s">
        <v>71</v>
      </c>
      <c r="C83" s="6"/>
      <c r="D83" s="6"/>
      <c r="E83" s="6"/>
      <c r="F83" s="50" t="n">
        <v>0.002</v>
      </c>
      <c r="G83" s="51" t="n">
        <f aca="false">G74*F83</f>
        <v>3.269722672</v>
      </c>
      <c r="H83" s="1"/>
    </row>
    <row r="84" customFormat="false" ht="12.75" hidden="false" customHeight="true" outlineLevel="0" collapsed="false">
      <c r="A84" s="59" t="s">
        <v>72</v>
      </c>
      <c r="B84" s="6" t="s">
        <v>73</v>
      </c>
      <c r="C84" s="6"/>
      <c r="D84" s="6"/>
      <c r="E84" s="6"/>
      <c r="F84" s="50" t="n">
        <v>0.08</v>
      </c>
      <c r="G84" s="51" t="n">
        <f aca="false">G74*F84</f>
        <v>130.78890688</v>
      </c>
      <c r="H84" s="1"/>
    </row>
    <row r="85" customFormat="false" ht="13.5" hidden="false" customHeight="true" outlineLevel="0" collapsed="false">
      <c r="A85" s="114"/>
      <c r="B85" s="130" t="s">
        <v>74</v>
      </c>
      <c r="C85" s="130"/>
      <c r="D85" s="130"/>
      <c r="E85" s="130"/>
      <c r="F85" s="99" t="n">
        <f aca="false">F77+F78+F79+F80+F81+F82+F83+F84</f>
        <v>0.368</v>
      </c>
      <c r="G85" s="72" t="n">
        <f aca="false">SUM(G77:G84)</f>
        <v>601.628971648</v>
      </c>
      <c r="H85" s="1"/>
    </row>
    <row r="86" customFormat="false" ht="12.75" hidden="false" customHeight="false" outlineLevel="0" collapsed="false">
      <c r="A86" s="47"/>
      <c r="B86" s="24"/>
      <c r="C86" s="24"/>
      <c r="D86" s="24"/>
      <c r="E86" s="24"/>
      <c r="F86" s="24"/>
      <c r="G86" s="24"/>
      <c r="H86" s="1"/>
    </row>
    <row r="87" customFormat="false" ht="12.75" hidden="false" customHeight="true" outlineLevel="0" collapsed="false">
      <c r="A87" s="36" t="s">
        <v>75</v>
      </c>
      <c r="B87" s="36"/>
      <c r="C87" s="36"/>
      <c r="D87" s="36"/>
      <c r="E87" s="36"/>
      <c r="F87" s="36"/>
      <c r="G87" s="36"/>
      <c r="H87" s="1"/>
    </row>
    <row r="88" customFormat="false" ht="12.75" hidden="false" customHeight="false" outlineLevel="0" collapsed="false">
      <c r="A88" s="36"/>
      <c r="B88" s="36"/>
      <c r="C88" s="36"/>
      <c r="D88" s="36"/>
      <c r="E88" s="36"/>
      <c r="F88" s="36"/>
      <c r="G88" s="36"/>
      <c r="H88" s="1"/>
    </row>
    <row r="89" customFormat="false" ht="12.75" hidden="false" customHeight="true" outlineLevel="0" collapsed="false">
      <c r="A89" s="36" t="s">
        <v>76</v>
      </c>
      <c r="B89" s="36"/>
      <c r="C89" s="36"/>
      <c r="D89" s="36"/>
      <c r="E89" s="36"/>
      <c r="F89" s="36"/>
      <c r="G89" s="36"/>
      <c r="H89" s="1"/>
    </row>
    <row r="90" customFormat="false" ht="12.75" hidden="false" customHeight="false" outlineLevel="0" collapsed="false">
      <c r="A90" s="36"/>
      <c r="B90" s="36"/>
      <c r="C90" s="36"/>
      <c r="D90" s="36"/>
      <c r="E90" s="36"/>
      <c r="F90" s="36"/>
      <c r="G90" s="36"/>
      <c r="H90" s="1"/>
    </row>
    <row r="91" customFormat="false" ht="12.75" hidden="false" customHeight="true" outlineLevel="0" collapsed="false">
      <c r="A91" s="21" t="s">
        <v>77</v>
      </c>
      <c r="B91" s="21"/>
      <c r="C91" s="21"/>
      <c r="D91" s="21"/>
      <c r="E91" s="21"/>
      <c r="F91" s="21"/>
      <c r="G91" s="21"/>
      <c r="H91" s="1"/>
    </row>
    <row r="92" customFormat="false" ht="12.75" hidden="false" customHeight="false" outlineLevel="0" collapsed="false">
      <c r="A92" s="21"/>
      <c r="B92" s="65"/>
      <c r="C92" s="65"/>
      <c r="D92" s="65"/>
      <c r="E92" s="65"/>
      <c r="F92" s="65"/>
      <c r="G92" s="65"/>
      <c r="H92" s="1"/>
    </row>
    <row r="93" customFormat="false" ht="15" hidden="false" customHeight="false" outlineLevel="0" collapsed="false">
      <c r="A93" s="66" t="s">
        <v>78</v>
      </c>
      <c r="B93" s="66"/>
      <c r="C93" s="66"/>
      <c r="D93" s="66"/>
      <c r="E93" s="66"/>
      <c r="F93" s="66"/>
      <c r="G93" s="66"/>
      <c r="H93" s="1"/>
    </row>
    <row r="94" customFormat="false" ht="13.5" hidden="false" customHeight="false" outlineLevel="0" collapsed="false">
      <c r="A94" s="47"/>
      <c r="B94" s="24"/>
      <c r="C94" s="24"/>
      <c r="D94" s="24"/>
      <c r="E94" s="24"/>
      <c r="F94" s="24"/>
      <c r="G94" s="24"/>
      <c r="H94" s="1"/>
    </row>
    <row r="95" customFormat="false" ht="12.75" hidden="false" customHeight="true" outlineLevel="0" collapsed="false">
      <c r="A95" s="58" t="s">
        <v>79</v>
      </c>
      <c r="B95" s="58" t="s">
        <v>80</v>
      </c>
      <c r="C95" s="58"/>
      <c r="D95" s="58"/>
      <c r="E95" s="58"/>
      <c r="F95" s="58" t="s">
        <v>40</v>
      </c>
      <c r="G95" s="58"/>
      <c r="H95" s="1"/>
    </row>
    <row r="96" customFormat="false" ht="12.75" hidden="false" customHeight="true" outlineLevel="0" collapsed="false">
      <c r="A96" s="59" t="s">
        <v>7</v>
      </c>
      <c r="B96" s="60" t="s">
        <v>81</v>
      </c>
      <c r="C96" s="60"/>
      <c r="D96" s="60"/>
      <c r="E96" s="60"/>
      <c r="F96" s="67" t="n">
        <v>0</v>
      </c>
      <c r="G96" s="67"/>
      <c r="H96" s="1"/>
    </row>
    <row r="97" customFormat="false" ht="12.75" hidden="false" customHeight="true" outlineLevel="0" collapsed="false">
      <c r="A97" s="59" t="s">
        <v>9</v>
      </c>
      <c r="B97" s="60" t="s">
        <v>82</v>
      </c>
      <c r="C97" s="60"/>
      <c r="D97" s="60"/>
      <c r="E97" s="60"/>
      <c r="F97" s="67" t="n">
        <f aca="false">22*7.08</f>
        <v>155.76</v>
      </c>
      <c r="G97" s="67"/>
      <c r="H97" s="69"/>
    </row>
    <row r="98" customFormat="false" ht="12.75" hidden="false" customHeight="true" outlineLevel="0" collapsed="false">
      <c r="A98" s="59" t="s">
        <v>12</v>
      </c>
      <c r="B98" s="60" t="s">
        <v>83</v>
      </c>
      <c r="C98" s="60"/>
      <c r="D98" s="60"/>
      <c r="E98" s="60"/>
      <c r="F98" s="51" t="n">
        <v>40.2</v>
      </c>
      <c r="G98" s="51"/>
      <c r="H98" s="69"/>
    </row>
    <row r="99" customFormat="false" ht="12.75" hidden="false" customHeight="true" outlineLevel="0" collapsed="false">
      <c r="A99" s="59" t="s">
        <v>15</v>
      </c>
      <c r="B99" s="60" t="s">
        <v>84</v>
      </c>
      <c r="C99" s="60"/>
      <c r="D99" s="60"/>
      <c r="E99" s="60"/>
      <c r="F99" s="51" t="n">
        <v>100</v>
      </c>
      <c r="G99" s="51"/>
      <c r="H99" s="70"/>
    </row>
    <row r="100" customFormat="false" ht="12.75" hidden="false" customHeight="true" outlineLevel="0" collapsed="false">
      <c r="A100" s="59" t="s">
        <v>66</v>
      </c>
      <c r="B100" s="60" t="s">
        <v>85</v>
      </c>
      <c r="C100" s="60"/>
      <c r="D100" s="60"/>
      <c r="E100" s="60"/>
      <c r="F100" s="71" t="n">
        <v>10</v>
      </c>
      <c r="G100" s="71"/>
      <c r="H100" s="70"/>
    </row>
    <row r="101" customFormat="false" ht="13.5" hidden="false" customHeight="true" outlineLevel="0" collapsed="false">
      <c r="A101" s="16" t="s">
        <v>42</v>
      </c>
      <c r="B101" s="16"/>
      <c r="C101" s="16"/>
      <c r="D101" s="16"/>
      <c r="E101" s="16"/>
      <c r="F101" s="72" t="n">
        <f aca="false">F96+F97+F98+F99+F100</f>
        <v>305.96</v>
      </c>
      <c r="G101" s="72"/>
      <c r="H101" s="1"/>
    </row>
    <row r="102" customFormat="false" ht="13.5" hidden="false" customHeight="true" outlineLevel="0" collapsed="false">
      <c r="A102" s="73"/>
      <c r="B102" s="73"/>
      <c r="C102" s="73"/>
      <c r="D102" s="73"/>
      <c r="E102" s="73"/>
      <c r="F102" s="74"/>
      <c r="G102" s="74"/>
      <c r="H102" s="1"/>
    </row>
    <row r="103" customFormat="false" ht="12.75" hidden="false" customHeight="true" outlineLevel="0" collapsed="false">
      <c r="A103" s="36" t="s">
        <v>86</v>
      </c>
      <c r="B103" s="36"/>
      <c r="C103" s="36"/>
      <c r="D103" s="36"/>
      <c r="E103" s="36"/>
      <c r="F103" s="36"/>
      <c r="G103" s="36"/>
      <c r="H103" s="1"/>
    </row>
    <row r="104" customFormat="false" ht="12.75" hidden="false" customHeight="true" outlineLevel="0" collapsed="false">
      <c r="A104" s="36" t="s">
        <v>87</v>
      </c>
      <c r="B104" s="36"/>
      <c r="C104" s="36"/>
      <c r="D104" s="36"/>
      <c r="E104" s="36"/>
      <c r="F104" s="36"/>
      <c r="G104" s="36"/>
      <c r="H104" s="1"/>
    </row>
    <row r="105" customFormat="false" ht="12.75" hidden="false" customHeight="false" outlineLevel="0" collapsed="false">
      <c r="A105" s="36"/>
      <c r="B105" s="36"/>
      <c r="C105" s="36"/>
      <c r="D105" s="36"/>
      <c r="E105" s="36"/>
      <c r="F105" s="36"/>
      <c r="G105" s="36"/>
      <c r="H105" s="1"/>
    </row>
    <row r="106" customFormat="false" ht="23.75" hidden="false" customHeight="true" outlineLevel="0" collapsed="false">
      <c r="A106" s="131" t="s">
        <v>172</v>
      </c>
      <c r="B106" s="131"/>
      <c r="C106" s="131"/>
      <c r="D106" s="131"/>
      <c r="E106" s="131"/>
      <c r="F106" s="131"/>
      <c r="G106" s="131"/>
      <c r="H106" s="1"/>
    </row>
    <row r="107" customFormat="false" ht="12.8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</row>
    <row r="108" customFormat="false" ht="12.75" hidden="false" customHeight="true" outlineLevel="0" collapsed="false">
      <c r="A108" s="20" t="s">
        <v>89</v>
      </c>
      <c r="B108" s="20"/>
      <c r="C108" s="20"/>
      <c r="D108" s="20"/>
      <c r="E108" s="20"/>
      <c r="F108" s="20"/>
      <c r="G108" s="20"/>
      <c r="H108" s="1"/>
    </row>
    <row r="109" customFormat="false" ht="13.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</row>
    <row r="110" customFormat="false" ht="12.75" hidden="false" customHeight="true" outlineLevel="0" collapsed="false">
      <c r="A110" s="58" t="n">
        <v>2</v>
      </c>
      <c r="B110" s="16" t="s">
        <v>90</v>
      </c>
      <c r="C110" s="16"/>
      <c r="D110" s="16"/>
      <c r="E110" s="16"/>
      <c r="F110" s="58" t="s">
        <v>40</v>
      </c>
      <c r="G110" s="58"/>
      <c r="H110" s="1"/>
    </row>
    <row r="111" customFormat="false" ht="12.75" hidden="false" customHeight="true" outlineLevel="0" collapsed="false">
      <c r="A111" s="59" t="s">
        <v>47</v>
      </c>
      <c r="B111" s="29" t="s">
        <v>91</v>
      </c>
      <c r="C111" s="29"/>
      <c r="D111" s="29"/>
      <c r="E111" s="29"/>
      <c r="F111" s="51" t="n">
        <f aca="false">G63</f>
        <v>277.341336</v>
      </c>
      <c r="G111" s="51"/>
      <c r="H111" s="1"/>
    </row>
    <row r="112" customFormat="false" ht="12.75" hidden="false" customHeight="true" outlineLevel="0" collapsed="false">
      <c r="A112" s="59" t="s">
        <v>58</v>
      </c>
      <c r="B112" s="29" t="s">
        <v>59</v>
      </c>
      <c r="C112" s="29"/>
      <c r="D112" s="29"/>
      <c r="E112" s="29"/>
      <c r="F112" s="51" t="n">
        <f aca="false">G85</f>
        <v>601.628971648</v>
      </c>
      <c r="G112" s="51"/>
      <c r="H112" s="1"/>
    </row>
    <row r="113" customFormat="false" ht="12.75" hidden="false" customHeight="true" outlineLevel="0" collapsed="false">
      <c r="A113" s="59" t="s">
        <v>79</v>
      </c>
      <c r="B113" s="29" t="s">
        <v>92</v>
      </c>
      <c r="C113" s="29"/>
      <c r="D113" s="29"/>
      <c r="E113" s="29"/>
      <c r="F113" s="51" t="n">
        <f aca="false">F101</f>
        <v>305.96</v>
      </c>
      <c r="G113" s="51"/>
      <c r="H113" s="1"/>
    </row>
    <row r="114" customFormat="false" ht="13.5" hidden="false" customHeight="true" outlineLevel="0" collapsed="false">
      <c r="A114" s="16" t="s">
        <v>42</v>
      </c>
      <c r="B114" s="16"/>
      <c r="C114" s="16"/>
      <c r="D114" s="16"/>
      <c r="E114" s="16"/>
      <c r="F114" s="72" t="n">
        <f aca="false">F111+F112+F113</f>
        <v>1184.930307648</v>
      </c>
      <c r="G114" s="72"/>
      <c r="H114" s="1"/>
    </row>
    <row r="115" customFormat="false" ht="12.75" hidden="false" customHeight="false" outlineLevel="0" collapsed="false">
      <c r="A115" s="24"/>
      <c r="B115" s="24"/>
      <c r="C115" s="24"/>
      <c r="D115" s="24"/>
      <c r="E115" s="24"/>
      <c r="F115" s="24"/>
      <c r="G115" s="24"/>
      <c r="H115" s="1"/>
    </row>
    <row r="116" customFormat="false" ht="12.8" hidden="false" customHeight="false" outlineLevel="0" collapsed="false">
      <c r="A116" s="46" t="s">
        <v>93</v>
      </c>
      <c r="B116" s="46"/>
      <c r="C116" s="46"/>
      <c r="D116" s="46"/>
      <c r="E116" s="46"/>
      <c r="F116" s="46"/>
      <c r="G116" s="46"/>
      <c r="H116" s="1"/>
    </row>
    <row r="117" customFormat="false" ht="13.5" hidden="false" customHeight="false" outlineLevel="0" collapsed="false">
      <c r="A117" s="1"/>
      <c r="B117" s="24"/>
      <c r="C117" s="24"/>
      <c r="D117" s="24"/>
      <c r="E117" s="24"/>
      <c r="F117" s="24"/>
      <c r="G117" s="24"/>
      <c r="H117" s="1"/>
    </row>
    <row r="118" customFormat="false" ht="13.5" hidden="false" customHeight="true" outlineLevel="0" collapsed="false">
      <c r="A118" s="75" t="n">
        <v>3</v>
      </c>
      <c r="B118" s="75" t="s">
        <v>94</v>
      </c>
      <c r="C118" s="75"/>
      <c r="D118" s="75"/>
      <c r="E118" s="75"/>
      <c r="F118" s="75" t="s">
        <v>49</v>
      </c>
      <c r="G118" s="75" t="s">
        <v>40</v>
      </c>
      <c r="H118" s="1"/>
    </row>
    <row r="119" customFormat="false" ht="12.75" hidden="false" customHeight="true" outlineLevel="0" collapsed="false">
      <c r="A119" s="76" t="s">
        <v>7</v>
      </c>
      <c r="B119" s="28" t="s">
        <v>95</v>
      </c>
      <c r="C119" s="28"/>
      <c r="D119" s="28"/>
      <c r="E119" s="28"/>
      <c r="F119" s="77" t="n">
        <v>0.0042</v>
      </c>
      <c r="G119" s="78" t="n">
        <f aca="false">F50*F119</f>
        <v>5.701584</v>
      </c>
      <c r="H119" s="1"/>
    </row>
    <row r="120" customFormat="false" ht="12.75" hidden="false" customHeight="true" outlineLevel="0" collapsed="false">
      <c r="A120" s="27" t="s">
        <v>9</v>
      </c>
      <c r="B120" s="28" t="s">
        <v>96</v>
      </c>
      <c r="C120" s="28"/>
      <c r="D120" s="28"/>
      <c r="E120" s="28"/>
      <c r="F120" s="79" t="n">
        <v>0.0003</v>
      </c>
      <c r="G120" s="78" t="n">
        <f aca="false">F50*F120</f>
        <v>0.407256</v>
      </c>
      <c r="H120" s="1"/>
    </row>
    <row r="121" customFormat="false" ht="23.75" hidden="false" customHeight="true" outlineLevel="0" collapsed="false">
      <c r="A121" s="27" t="s">
        <v>12</v>
      </c>
      <c r="B121" s="28" t="s">
        <v>97</v>
      </c>
      <c r="C121" s="28"/>
      <c r="D121" s="28"/>
      <c r="E121" s="28"/>
      <c r="F121" s="79" t="n">
        <v>0.05</v>
      </c>
      <c r="G121" s="78" t="n">
        <f aca="false">F50*F121</f>
        <v>67.876</v>
      </c>
      <c r="H121" s="1"/>
    </row>
    <row r="122" customFormat="false" ht="12.75" hidden="false" customHeight="true" outlineLevel="0" collapsed="false">
      <c r="A122" s="27" t="s">
        <v>15</v>
      </c>
      <c r="B122" s="28" t="s">
        <v>98</v>
      </c>
      <c r="C122" s="28"/>
      <c r="D122" s="28"/>
      <c r="E122" s="28"/>
      <c r="F122" s="79" t="n">
        <v>0.0194</v>
      </c>
      <c r="G122" s="78" t="n">
        <f aca="false">F50*F122</f>
        <v>26.335888</v>
      </c>
      <c r="H122" s="1"/>
    </row>
    <row r="123" customFormat="false" ht="13.5" hidden="false" customHeight="true" outlineLevel="0" collapsed="false">
      <c r="A123" s="27" t="s">
        <v>66</v>
      </c>
      <c r="B123" s="28" t="s">
        <v>99</v>
      </c>
      <c r="C123" s="28"/>
      <c r="D123" s="28"/>
      <c r="E123" s="28"/>
      <c r="F123" s="79" t="n">
        <v>0.0072</v>
      </c>
      <c r="G123" s="30" t="n">
        <f aca="false">F50*F123</f>
        <v>9.774144</v>
      </c>
      <c r="H123" s="1"/>
    </row>
    <row r="124" customFormat="false" ht="13.5" hidden="false" customHeight="true" outlineLevel="0" collapsed="false">
      <c r="A124" s="81"/>
      <c r="B124" s="82" t="s">
        <v>100</v>
      </c>
      <c r="C124" s="82"/>
      <c r="D124" s="82"/>
      <c r="E124" s="82"/>
      <c r="F124" s="63" t="n">
        <f aca="false">F119+F120+F121+F122+F123</f>
        <v>0.0811</v>
      </c>
      <c r="G124" s="64" t="n">
        <f aca="false">SUM(G119:G123)</f>
        <v>110.094872</v>
      </c>
      <c r="H124" s="1"/>
    </row>
    <row r="125" customFormat="false" ht="12.75" hidden="false" customHeight="false" outlineLevel="0" collapsed="false">
      <c r="A125" s="83"/>
      <c r="B125" s="83"/>
      <c r="C125" s="83"/>
      <c r="D125" s="83"/>
      <c r="E125" s="83"/>
      <c r="F125" s="83"/>
      <c r="G125" s="83"/>
      <c r="H125" s="1"/>
    </row>
    <row r="126" customFormat="false" ht="12.8" hidden="false" customHeight="false" outlineLevel="0" collapsed="false">
      <c r="A126" s="46" t="s">
        <v>101</v>
      </c>
      <c r="B126" s="46"/>
      <c r="C126" s="46"/>
      <c r="D126" s="46"/>
      <c r="E126" s="46"/>
      <c r="F126" s="46"/>
      <c r="G126" s="46"/>
      <c r="H126" s="1"/>
    </row>
    <row r="127" customFormat="false" ht="23.75" hidden="false" customHeight="true" outlineLevel="0" collapsed="false">
      <c r="A127" s="36" t="s">
        <v>102</v>
      </c>
      <c r="B127" s="36"/>
      <c r="C127" s="36"/>
      <c r="D127" s="36"/>
      <c r="E127" s="36"/>
      <c r="F127" s="36"/>
      <c r="G127" s="36"/>
      <c r="H127" s="1"/>
    </row>
    <row r="128" customFormat="false" ht="12.75" hidden="false" customHeight="true" outlineLevel="0" collapsed="false">
      <c r="A128" s="21" t="s">
        <v>103</v>
      </c>
      <c r="B128" s="21"/>
      <c r="C128" s="21"/>
      <c r="D128" s="21"/>
      <c r="E128" s="21"/>
      <c r="F128" s="21"/>
      <c r="G128" s="21"/>
      <c r="H128" s="1"/>
    </row>
    <row r="129" customFormat="false" ht="12.75" hidden="false" customHeight="false" outlineLevel="0" collapsed="false">
      <c r="A129" s="21"/>
      <c r="B129" s="21"/>
      <c r="C129" s="21"/>
      <c r="D129" s="21"/>
      <c r="E129" s="21"/>
      <c r="F129" s="21"/>
      <c r="G129" s="21"/>
      <c r="H129" s="1"/>
    </row>
    <row r="130" customFormat="false" ht="12.75" hidden="false" customHeight="true" outlineLevel="0" collapsed="false">
      <c r="A130" s="132" t="s">
        <v>104</v>
      </c>
      <c r="B130" s="132"/>
      <c r="C130" s="132"/>
      <c r="D130" s="132"/>
      <c r="E130" s="132"/>
      <c r="F130" s="132"/>
      <c r="G130" s="84" t="n">
        <f aca="false">F50+F114+G124</f>
        <v>2652.545179648</v>
      </c>
      <c r="H130" s="1"/>
    </row>
    <row r="131" customFormat="false" ht="12.75" hidden="false" customHeight="false" outlineLevel="0" collapsed="false">
      <c r="A131" s="83"/>
      <c r="B131" s="83"/>
      <c r="C131" s="83"/>
      <c r="D131" s="83"/>
      <c r="E131" s="83"/>
      <c r="F131" s="83"/>
      <c r="G131" s="83"/>
      <c r="H131" s="1"/>
    </row>
    <row r="132" customFormat="false" ht="12.75" hidden="false" customHeight="false" outlineLevel="0" collapsed="false">
      <c r="A132" s="85" t="s">
        <v>105</v>
      </c>
      <c r="B132" s="85"/>
      <c r="C132" s="85"/>
      <c r="D132" s="85"/>
      <c r="E132" s="85"/>
      <c r="F132" s="85"/>
      <c r="G132" s="85"/>
      <c r="H132" s="1"/>
    </row>
    <row r="133" customFormat="false" ht="13.5" hidden="false" customHeight="false" outlineLevel="0" collapsed="false">
      <c r="A133" s="83"/>
      <c r="B133" s="83"/>
      <c r="C133" s="83"/>
      <c r="D133" s="83"/>
      <c r="E133" s="83"/>
      <c r="F133" s="83"/>
      <c r="G133" s="83"/>
      <c r="H133" s="1"/>
    </row>
    <row r="134" customFormat="false" ht="13.5" hidden="false" customHeight="true" outlineLevel="0" collapsed="false">
      <c r="A134" s="48" t="s">
        <v>106</v>
      </c>
      <c r="B134" s="48" t="s">
        <v>107</v>
      </c>
      <c r="C134" s="48"/>
      <c r="D134" s="48"/>
      <c r="E134" s="48"/>
      <c r="F134" s="133" t="s">
        <v>49</v>
      </c>
      <c r="G134" s="48" t="s">
        <v>40</v>
      </c>
      <c r="H134" s="1"/>
    </row>
    <row r="135" customFormat="false" ht="13.5" hidden="false" customHeight="true" outlineLevel="0" collapsed="false">
      <c r="A135" s="11" t="s">
        <v>7</v>
      </c>
      <c r="B135" s="6" t="s">
        <v>108</v>
      </c>
      <c r="C135" s="6"/>
      <c r="D135" s="6"/>
      <c r="E135" s="6"/>
      <c r="F135" s="110" t="n">
        <v>0.0833</v>
      </c>
      <c r="G135" s="71" t="n">
        <f aca="false">G130*F135</f>
        <v>220.957013464678</v>
      </c>
      <c r="H135" s="1"/>
    </row>
    <row r="136" customFormat="false" ht="12.75" hidden="false" customHeight="true" outlineLevel="0" collapsed="false">
      <c r="A136" s="59" t="s">
        <v>9</v>
      </c>
      <c r="B136" s="49" t="s">
        <v>109</v>
      </c>
      <c r="C136" s="49"/>
      <c r="D136" s="49"/>
      <c r="E136" s="49"/>
      <c r="F136" s="50" t="n">
        <v>0.0166</v>
      </c>
      <c r="G136" s="51" t="n">
        <f aca="false">G130*F136</f>
        <v>44.0322499821568</v>
      </c>
      <c r="H136" s="1"/>
    </row>
    <row r="137" customFormat="false" ht="12.75" hidden="false" customHeight="true" outlineLevel="0" collapsed="false">
      <c r="A137" s="59" t="s">
        <v>12</v>
      </c>
      <c r="B137" s="49" t="s">
        <v>110</v>
      </c>
      <c r="C137" s="49"/>
      <c r="D137" s="49"/>
      <c r="E137" s="49"/>
      <c r="F137" s="50" t="n">
        <v>0.0002</v>
      </c>
      <c r="G137" s="51" t="n">
        <f aca="false">G130*F137</f>
        <v>0.5305090359296</v>
      </c>
      <c r="H137" s="1"/>
    </row>
    <row r="138" customFormat="false" ht="12.75" hidden="false" customHeight="true" outlineLevel="0" collapsed="false">
      <c r="A138" s="59" t="s">
        <v>15</v>
      </c>
      <c r="B138" s="49" t="s">
        <v>111</v>
      </c>
      <c r="C138" s="49"/>
      <c r="D138" s="49"/>
      <c r="E138" s="49"/>
      <c r="F138" s="50" t="n">
        <v>0.0003</v>
      </c>
      <c r="G138" s="51" t="n">
        <f aca="false">G130*F138</f>
        <v>0.7957635538944</v>
      </c>
      <c r="H138" s="1"/>
    </row>
    <row r="139" customFormat="false" ht="12.75" hidden="false" customHeight="true" outlineLevel="0" collapsed="false">
      <c r="A139" s="59" t="s">
        <v>66</v>
      </c>
      <c r="B139" s="49" t="s">
        <v>112</v>
      </c>
      <c r="C139" s="49"/>
      <c r="D139" s="49"/>
      <c r="E139" s="49"/>
      <c r="F139" s="50" t="n">
        <v>0.0028</v>
      </c>
      <c r="G139" s="51" t="n">
        <f aca="false">G130*F139</f>
        <v>7.4271265030144</v>
      </c>
      <c r="H139" s="1"/>
    </row>
    <row r="140" customFormat="false" ht="13.5" hidden="false" customHeight="true" outlineLevel="0" collapsed="false">
      <c r="A140" s="59" t="s">
        <v>68</v>
      </c>
      <c r="B140" s="49" t="s">
        <v>113</v>
      </c>
      <c r="C140" s="49"/>
      <c r="D140" s="49"/>
      <c r="E140" s="49"/>
      <c r="F140" s="50" t="n">
        <v>0</v>
      </c>
      <c r="G140" s="51" t="n">
        <f aca="false">G130*F140</f>
        <v>0</v>
      </c>
      <c r="H140" s="1"/>
    </row>
    <row r="141" customFormat="false" ht="13.5" hidden="false" customHeight="true" outlineLevel="0" collapsed="false">
      <c r="A141" s="98"/>
      <c r="B141" s="58" t="s">
        <v>100</v>
      </c>
      <c r="C141" s="58"/>
      <c r="D141" s="58"/>
      <c r="E141" s="58"/>
      <c r="F141" s="99" t="n">
        <f aca="false">F135+F136+F137+F138+F139+F140</f>
        <v>0.1032</v>
      </c>
      <c r="G141" s="72" t="n">
        <f aca="false">G135+G136+G137+G138+G139+G140</f>
        <v>273.742662539674</v>
      </c>
      <c r="H141" s="1"/>
    </row>
    <row r="142" customFormat="false" ht="12.7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</row>
    <row r="143" customFormat="false" ht="12.75" hidden="false" customHeight="true" outlineLevel="0" collapsed="false">
      <c r="A143" s="36" t="s">
        <v>114</v>
      </c>
      <c r="B143" s="36"/>
      <c r="C143" s="36"/>
      <c r="D143" s="36"/>
      <c r="E143" s="36"/>
      <c r="F143" s="36"/>
      <c r="G143" s="36"/>
      <c r="H143" s="1"/>
    </row>
    <row r="144" customFormat="false" ht="12.75" hidden="false" customHeight="false" outlineLevel="0" collapsed="false">
      <c r="A144" s="36"/>
      <c r="B144" s="36"/>
      <c r="C144" s="36"/>
      <c r="D144" s="36"/>
      <c r="E144" s="36"/>
      <c r="F144" s="36"/>
      <c r="G144" s="36"/>
      <c r="H144" s="1"/>
    </row>
    <row r="145" customFormat="false" ht="12.7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</row>
    <row r="146" customFormat="false" ht="12.8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</row>
    <row r="147" customFormat="false" ht="12.75" hidden="false" customHeight="false" outlineLevel="0" collapsed="false">
      <c r="A147" s="85" t="s">
        <v>115</v>
      </c>
      <c r="B147" s="85"/>
      <c r="C147" s="85"/>
      <c r="D147" s="85"/>
      <c r="E147" s="85"/>
      <c r="F147" s="85"/>
      <c r="G147" s="85"/>
      <c r="H147" s="1"/>
    </row>
    <row r="148" customFormat="false" ht="13.5" hidden="false" customHeight="false" outlineLevel="0" collapsed="false">
      <c r="A148" s="83"/>
      <c r="B148" s="83"/>
      <c r="C148" s="83"/>
      <c r="D148" s="83"/>
      <c r="E148" s="83"/>
      <c r="F148" s="83"/>
      <c r="G148" s="83"/>
      <c r="H148" s="1"/>
    </row>
    <row r="149" customFormat="false" ht="13.5" hidden="false" customHeight="true" outlineLevel="0" collapsed="false">
      <c r="A149" s="48" t="s">
        <v>116</v>
      </c>
      <c r="B149" s="48" t="s">
        <v>117</v>
      </c>
      <c r="C149" s="48"/>
      <c r="D149" s="48"/>
      <c r="E149" s="48"/>
      <c r="F149" s="133" t="s">
        <v>49</v>
      </c>
      <c r="G149" s="48" t="s">
        <v>40</v>
      </c>
      <c r="H149" s="1"/>
    </row>
    <row r="150" customFormat="false" ht="13.5" hidden="false" customHeight="true" outlineLevel="0" collapsed="false">
      <c r="A150" s="59" t="s">
        <v>7</v>
      </c>
      <c r="B150" s="49" t="s">
        <v>118</v>
      </c>
      <c r="C150" s="49"/>
      <c r="D150" s="49"/>
      <c r="E150" s="49"/>
      <c r="F150" s="50" t="n">
        <v>0</v>
      </c>
      <c r="G150" s="51" t="n">
        <f aca="false">G130*F150</f>
        <v>0</v>
      </c>
      <c r="H150" s="1"/>
    </row>
    <row r="151" customFormat="false" ht="13.5" hidden="false" customHeight="true" outlineLevel="0" collapsed="false">
      <c r="A151" s="16" t="s">
        <v>52</v>
      </c>
      <c r="B151" s="16"/>
      <c r="C151" s="16"/>
      <c r="D151" s="16"/>
      <c r="E151" s="16"/>
      <c r="F151" s="99" t="n">
        <v>0</v>
      </c>
      <c r="G151" s="72" t="n">
        <f aca="false">G150</f>
        <v>0</v>
      </c>
      <c r="H151" s="1"/>
    </row>
    <row r="152" customFormat="false" ht="12.75" hidden="false" customHeight="false" outlineLevel="0" collapsed="false">
      <c r="A152" s="73"/>
      <c r="B152" s="7"/>
      <c r="C152" s="7"/>
      <c r="D152" s="7"/>
      <c r="E152" s="7"/>
      <c r="F152" s="95"/>
      <c r="G152" s="96"/>
      <c r="H152" s="1"/>
    </row>
    <row r="153" customFormat="false" ht="12.75" hidden="false" customHeight="true" outlineLevel="0" collapsed="false">
      <c r="A153" s="36" t="s">
        <v>119</v>
      </c>
      <c r="B153" s="36"/>
      <c r="C153" s="36"/>
      <c r="D153" s="36"/>
      <c r="E153" s="36"/>
      <c r="F153" s="36"/>
      <c r="G153" s="36"/>
      <c r="H153" s="1"/>
    </row>
    <row r="154" customFormat="false" ht="12.75" hidden="false" customHeight="false" outlineLevel="0" collapsed="false">
      <c r="A154" s="36"/>
      <c r="B154" s="36"/>
      <c r="C154" s="36"/>
      <c r="D154" s="36"/>
      <c r="E154" s="36"/>
      <c r="F154" s="36"/>
      <c r="G154" s="36"/>
      <c r="H154" s="1"/>
    </row>
    <row r="155" customFormat="false" ht="12.75" hidden="false" customHeight="false" outlineLevel="0" collapsed="false">
      <c r="A155" s="73"/>
      <c r="B155" s="7"/>
      <c r="C155" s="7"/>
      <c r="D155" s="7"/>
      <c r="E155" s="7"/>
      <c r="F155" s="95"/>
      <c r="G155" s="96"/>
      <c r="H155" s="1"/>
    </row>
    <row r="156" customFormat="false" ht="12.8" hidden="false" customHeight="false" outlineLevel="0" collapsed="false">
      <c r="A156" s="73"/>
      <c r="B156" s="7"/>
      <c r="C156" s="7"/>
      <c r="D156" s="7"/>
      <c r="E156" s="7"/>
      <c r="F156" s="95"/>
      <c r="G156" s="96"/>
      <c r="H156" s="1"/>
    </row>
    <row r="157" customFormat="false" ht="12.75" hidden="false" customHeight="true" outlineLevel="0" collapsed="false">
      <c r="A157" s="134" t="s">
        <v>120</v>
      </c>
      <c r="B157" s="134"/>
      <c r="C157" s="134"/>
      <c r="D157" s="134"/>
      <c r="E157" s="134"/>
      <c r="F157" s="134"/>
      <c r="G157" s="134"/>
      <c r="H157" s="1"/>
    </row>
    <row r="158" customFormat="false" ht="12.8" hidden="false" customHeight="false" outlineLevel="0" collapsed="false">
      <c r="A158" s="24"/>
      <c r="B158" s="24"/>
      <c r="C158" s="24"/>
      <c r="D158" s="24"/>
      <c r="E158" s="24"/>
      <c r="F158" s="24"/>
      <c r="G158" s="24"/>
      <c r="H158" s="1"/>
    </row>
    <row r="159" customFormat="false" ht="12.8" hidden="false" customHeight="false" outlineLevel="0" collapsed="false">
      <c r="A159" s="24"/>
      <c r="B159" s="24"/>
      <c r="C159" s="24"/>
      <c r="D159" s="24"/>
      <c r="E159" s="24"/>
      <c r="F159" s="24"/>
      <c r="G159" s="24"/>
      <c r="H159" s="1"/>
    </row>
    <row r="160" customFormat="false" ht="12.8" hidden="false" customHeight="false" outlineLevel="0" collapsed="false">
      <c r="A160" s="48" t="n">
        <v>4</v>
      </c>
      <c r="B160" s="9" t="s">
        <v>121</v>
      </c>
      <c r="C160" s="9"/>
      <c r="D160" s="9"/>
      <c r="E160" s="9"/>
      <c r="F160" s="16" t="s">
        <v>49</v>
      </c>
      <c r="G160" s="48" t="s">
        <v>40</v>
      </c>
      <c r="H160" s="1"/>
    </row>
    <row r="161" customFormat="false" ht="12.75" hidden="false" customHeight="true" outlineLevel="0" collapsed="false">
      <c r="A161" s="59" t="s">
        <v>106</v>
      </c>
      <c r="B161" s="49" t="s">
        <v>122</v>
      </c>
      <c r="C161" s="49"/>
      <c r="D161" s="49"/>
      <c r="E161" s="49"/>
      <c r="F161" s="50" t="n">
        <v>0.1032</v>
      </c>
      <c r="G161" s="51" t="n">
        <f aca="false">G141</f>
        <v>273.742662539674</v>
      </c>
      <c r="H161" s="1"/>
    </row>
    <row r="162" customFormat="false" ht="13.5" hidden="false" customHeight="true" outlineLevel="0" collapsed="false">
      <c r="A162" s="59" t="s">
        <v>116</v>
      </c>
      <c r="B162" s="49" t="s">
        <v>123</v>
      </c>
      <c r="C162" s="49"/>
      <c r="D162" s="49"/>
      <c r="E162" s="49"/>
      <c r="F162" s="50" t="n">
        <v>0</v>
      </c>
      <c r="G162" s="51" t="n">
        <f aca="false">G151</f>
        <v>0</v>
      </c>
      <c r="H162" s="1"/>
    </row>
    <row r="163" customFormat="false" ht="13.5" hidden="false" customHeight="true" outlineLevel="0" collapsed="false">
      <c r="A163" s="98"/>
      <c r="B163" s="58" t="s">
        <v>100</v>
      </c>
      <c r="C163" s="58"/>
      <c r="D163" s="58"/>
      <c r="E163" s="58"/>
      <c r="F163" s="99" t="n">
        <f aca="false">F161+F162</f>
        <v>0.1032</v>
      </c>
      <c r="G163" s="72" t="n">
        <f aca="false">G161+G162</f>
        <v>273.742662539674</v>
      </c>
      <c r="H163" s="1"/>
    </row>
    <row r="164" customFormat="false" ht="12.7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</row>
    <row r="165" customFormat="false" ht="12.8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</row>
    <row r="166" customFormat="false" ht="12.8" hidden="false" customHeight="false" outlineLevel="0" collapsed="false">
      <c r="A166" s="46" t="s">
        <v>124</v>
      </c>
      <c r="B166" s="46"/>
      <c r="C166" s="46"/>
      <c r="D166" s="46"/>
      <c r="E166" s="46"/>
      <c r="F166" s="46"/>
      <c r="G166" s="46"/>
      <c r="H166" s="1"/>
    </row>
    <row r="167" customFormat="false" ht="13.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</row>
    <row r="168" customFormat="false" ht="12.8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</row>
    <row r="169" customFormat="false" ht="12.75" hidden="false" customHeight="true" outlineLevel="0" collapsed="false">
      <c r="A169" s="16" t="n">
        <v>5</v>
      </c>
      <c r="B169" s="16" t="s">
        <v>125</v>
      </c>
      <c r="C169" s="16"/>
      <c r="D169" s="16"/>
      <c r="E169" s="16"/>
      <c r="F169" s="16" t="s">
        <v>40</v>
      </c>
      <c r="G169" s="16"/>
      <c r="H169" s="1"/>
    </row>
    <row r="170" customFormat="false" ht="12.75" hidden="false" customHeight="true" outlineLevel="0" collapsed="false">
      <c r="A170" s="11" t="s">
        <v>7</v>
      </c>
      <c r="B170" s="6" t="s">
        <v>126</v>
      </c>
      <c r="C170" s="6"/>
      <c r="D170" s="6"/>
      <c r="E170" s="6"/>
      <c r="F170" s="71" t="n">
        <v>26.37</v>
      </c>
      <c r="G170" s="71"/>
      <c r="H170" s="1"/>
    </row>
    <row r="171" customFormat="false" ht="12.75" hidden="false" customHeight="true" outlineLevel="0" collapsed="false">
      <c r="A171" s="11" t="s">
        <v>9</v>
      </c>
      <c r="B171" s="6" t="s">
        <v>127</v>
      </c>
      <c r="C171" s="6"/>
      <c r="D171" s="6"/>
      <c r="E171" s="6"/>
      <c r="F171" s="71" t="n">
        <v>340.38</v>
      </c>
      <c r="G171" s="71"/>
      <c r="H171" s="1"/>
    </row>
    <row r="172" customFormat="false" ht="12.75" hidden="false" customHeight="true" outlineLevel="0" collapsed="false">
      <c r="A172" s="11" t="s">
        <v>12</v>
      </c>
      <c r="B172" s="102" t="s">
        <v>128</v>
      </c>
      <c r="C172" s="102"/>
      <c r="D172" s="102"/>
      <c r="E172" s="102"/>
      <c r="F172" s="71" t="n">
        <v>7.35</v>
      </c>
      <c r="G172" s="71"/>
      <c r="H172" s="1"/>
    </row>
    <row r="173" customFormat="false" ht="12.75" hidden="false" customHeight="true" outlineLevel="0" collapsed="false">
      <c r="A173" s="11" t="s">
        <v>15</v>
      </c>
      <c r="B173" s="102" t="s">
        <v>129</v>
      </c>
      <c r="C173" s="102"/>
      <c r="D173" s="102"/>
      <c r="E173" s="102"/>
      <c r="F173" s="71" t="n">
        <v>54.62</v>
      </c>
      <c r="G173" s="71"/>
      <c r="H173" s="1"/>
    </row>
    <row r="174" customFormat="false" ht="13.5" hidden="false" customHeight="true" outlineLevel="0" collapsed="false">
      <c r="A174" s="103"/>
      <c r="B174" s="16" t="s">
        <v>42</v>
      </c>
      <c r="C174" s="16"/>
      <c r="D174" s="16"/>
      <c r="E174" s="16"/>
      <c r="F174" s="53" t="n">
        <f aca="false">F170+F171+F172+F173</f>
        <v>428.72</v>
      </c>
      <c r="G174" s="53"/>
      <c r="H174" s="1"/>
    </row>
    <row r="175" customFormat="false" ht="12.7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</row>
    <row r="176" customFormat="false" ht="12.75" hidden="false" customHeight="true" outlineLevel="0" collapsed="false">
      <c r="A176" s="36" t="s">
        <v>130</v>
      </c>
      <c r="B176" s="36"/>
      <c r="C176" s="36"/>
      <c r="D176" s="36"/>
      <c r="E176" s="36"/>
      <c r="F176" s="36"/>
      <c r="G176" s="36"/>
      <c r="H176" s="1"/>
    </row>
    <row r="177" customFormat="false" ht="12.8" hidden="false" customHeight="false" outlineLevel="0" collapsed="false">
      <c r="A177" s="105"/>
      <c r="B177" s="1"/>
      <c r="C177" s="1"/>
      <c r="D177" s="1"/>
      <c r="E177" s="1"/>
      <c r="F177" s="1"/>
      <c r="G177" s="1"/>
      <c r="H177" s="1"/>
    </row>
    <row r="178" customFormat="false" ht="12.8" hidden="false" customHeight="false" outlineLevel="0" collapsed="false">
      <c r="A178" s="105"/>
      <c r="B178" s="1"/>
      <c r="C178" s="1"/>
      <c r="D178" s="1"/>
      <c r="E178" s="1"/>
      <c r="F178" s="1"/>
      <c r="G178" s="1"/>
      <c r="H178" s="1"/>
    </row>
    <row r="179" customFormat="false" ht="12.8" hidden="false" customHeight="false" outlineLevel="0" collapsed="false">
      <c r="A179" s="105"/>
      <c r="B179" s="1"/>
      <c r="C179" s="1"/>
      <c r="D179" s="1"/>
      <c r="E179" s="1"/>
      <c r="F179" s="1"/>
      <c r="G179" s="1"/>
      <c r="H179" s="1"/>
    </row>
    <row r="180" customFormat="false" ht="12.8" hidden="false" customHeight="false" outlineLevel="0" collapsed="false">
      <c r="A180" s="105"/>
      <c r="B180" s="1"/>
      <c r="C180" s="1"/>
      <c r="D180" s="1"/>
      <c r="E180" s="1"/>
      <c r="F180" s="1"/>
      <c r="G180" s="1"/>
      <c r="H180" s="1"/>
    </row>
    <row r="181" s="1" customFormat="true" ht="12.8" hidden="false" customHeight="false" outlineLevel="0" collapsed="false">
      <c r="A181" s="135" t="s">
        <v>173</v>
      </c>
      <c r="B181" s="135"/>
      <c r="C181" s="135"/>
      <c r="D181" s="135"/>
      <c r="E181" s="135"/>
      <c r="F181" s="135"/>
      <c r="G181" s="135"/>
    </row>
    <row r="182" customFormat="false" ht="12.75" hidden="false" customHeight="false" outlineLevel="0" collapsed="false">
      <c r="A182" s="107"/>
      <c r="B182" s="107"/>
      <c r="C182" s="107"/>
      <c r="D182" s="107"/>
      <c r="E182" s="107"/>
      <c r="F182" s="107"/>
      <c r="G182" s="107"/>
      <c r="H182" s="1"/>
    </row>
    <row r="183" customFormat="false" ht="12.75" hidden="false" customHeight="true" outlineLevel="0" collapsed="false">
      <c r="A183" s="54" t="s">
        <v>132</v>
      </c>
      <c r="B183" s="54"/>
      <c r="C183" s="54"/>
      <c r="D183" s="54"/>
      <c r="E183" s="54"/>
      <c r="F183" s="54"/>
      <c r="G183" s="55" t="n">
        <f aca="false">F50+F114+G124+G163+F174</f>
        <v>3355.00784218767</v>
      </c>
      <c r="H183" s="1"/>
    </row>
    <row r="184" customFormat="false" ht="12.8" hidden="false" customHeight="false" outlineLevel="0" collapsed="false">
      <c r="A184" s="1"/>
      <c r="B184" s="4"/>
      <c r="C184" s="4"/>
      <c r="D184" s="4"/>
      <c r="E184" s="4"/>
      <c r="F184" s="4"/>
      <c r="G184" s="136" t="n">
        <f aca="false">G183+G186</f>
        <v>3455.6580774533</v>
      </c>
      <c r="H184" s="1"/>
    </row>
    <row r="185" customFormat="false" ht="13.5" hidden="false" customHeight="true" outlineLevel="0" collapsed="false">
      <c r="A185" s="16" t="n">
        <v>6</v>
      </c>
      <c r="B185" s="16" t="s">
        <v>133</v>
      </c>
      <c r="C185" s="16"/>
      <c r="D185" s="16"/>
      <c r="E185" s="16"/>
      <c r="F185" s="16" t="s">
        <v>49</v>
      </c>
      <c r="G185" s="16" t="s">
        <v>40</v>
      </c>
      <c r="H185" s="1"/>
    </row>
    <row r="186" customFormat="false" ht="12.75" hidden="false" customHeight="true" outlineLevel="0" collapsed="false">
      <c r="A186" s="11" t="s">
        <v>7</v>
      </c>
      <c r="B186" s="6" t="s">
        <v>134</v>
      </c>
      <c r="C186" s="6"/>
      <c r="D186" s="6"/>
      <c r="E186" s="6"/>
      <c r="F186" s="110" t="n">
        <v>0.03</v>
      </c>
      <c r="G186" s="71" t="n">
        <f aca="false">G183*F186</f>
        <v>100.65023526563</v>
      </c>
      <c r="H186" s="111"/>
    </row>
    <row r="187" customFormat="false" ht="12.75" hidden="false" customHeight="true" outlineLevel="0" collapsed="false">
      <c r="A187" s="11" t="s">
        <v>9</v>
      </c>
      <c r="B187" s="6" t="s">
        <v>135</v>
      </c>
      <c r="C187" s="6"/>
      <c r="D187" s="6"/>
      <c r="E187" s="6"/>
      <c r="F187" s="110" t="n">
        <v>0.0679</v>
      </c>
      <c r="G187" s="71" t="n">
        <f aca="false">G184*F187</f>
        <v>234.639183459079</v>
      </c>
      <c r="H187" s="112" t="n">
        <f aca="false">G184+G187</f>
        <v>3690.29726091238</v>
      </c>
    </row>
    <row r="188" customFormat="false" ht="12.75" hidden="false" customHeight="true" outlineLevel="0" collapsed="false">
      <c r="A188" s="11" t="s">
        <v>12</v>
      </c>
      <c r="B188" s="6" t="s">
        <v>136</v>
      </c>
      <c r="C188" s="6"/>
      <c r="D188" s="6"/>
      <c r="E188" s="6"/>
      <c r="F188" s="110"/>
      <c r="G188" s="71"/>
      <c r="H188" s="1"/>
    </row>
    <row r="189" customFormat="false" ht="12.75" hidden="false" customHeight="true" outlineLevel="0" collapsed="false">
      <c r="A189" s="11"/>
      <c r="B189" s="6" t="s">
        <v>137</v>
      </c>
      <c r="C189" s="6"/>
      <c r="D189" s="6"/>
      <c r="E189" s="6"/>
      <c r="F189" s="110" t="n">
        <v>0.076</v>
      </c>
      <c r="G189" s="71" t="n">
        <f aca="false">H187/0.8575*F189</f>
        <v>327.070077935092</v>
      </c>
      <c r="H189" s="111"/>
    </row>
    <row r="190" customFormat="false" ht="12.75" hidden="false" customHeight="true" outlineLevel="0" collapsed="false">
      <c r="A190" s="11"/>
      <c r="B190" s="6" t="s">
        <v>138</v>
      </c>
      <c r="C190" s="6"/>
      <c r="D190" s="6"/>
      <c r="E190" s="6"/>
      <c r="F190" s="110" t="n">
        <v>0.0165</v>
      </c>
      <c r="G190" s="71" t="n">
        <f aca="false">H187/0.8575*F190</f>
        <v>71.0086353411712</v>
      </c>
      <c r="H190" s="1"/>
    </row>
    <row r="191" customFormat="false" ht="13.5" hidden="false" customHeight="true" outlineLevel="0" collapsed="false">
      <c r="A191" s="11"/>
      <c r="B191" s="6" t="s">
        <v>139</v>
      </c>
      <c r="C191" s="6"/>
      <c r="D191" s="6"/>
      <c r="E191" s="6"/>
      <c r="F191" s="110" t="n">
        <v>0.05</v>
      </c>
      <c r="G191" s="71" t="n">
        <f aca="false">H187/0.8575*F191</f>
        <v>215.177682852034</v>
      </c>
      <c r="H191" s="1"/>
    </row>
    <row r="192" customFormat="false" ht="13.5" hidden="false" customHeight="true" outlineLevel="0" collapsed="false">
      <c r="A192" s="114"/>
      <c r="B192" s="58" t="s">
        <v>42</v>
      </c>
      <c r="C192" s="58"/>
      <c r="D192" s="58"/>
      <c r="E192" s="58"/>
      <c r="F192" s="114"/>
      <c r="G192" s="72" t="n">
        <f aca="false">G186+G187+G189+G190+G191</f>
        <v>948.545814853007</v>
      </c>
      <c r="H192" s="1"/>
    </row>
    <row r="193" customFormat="false" ht="12.7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</row>
    <row r="194" customFormat="false" ht="12.8" hidden="false" customHeight="false" outlineLevel="0" collapsed="false">
      <c r="A194" s="115" t="s">
        <v>140</v>
      </c>
      <c r="B194" s="115"/>
      <c r="C194" s="115"/>
      <c r="D194" s="115"/>
      <c r="E194" s="115"/>
      <c r="F194" s="115"/>
      <c r="G194" s="115"/>
      <c r="H194" s="1"/>
    </row>
    <row r="195" customFormat="false" ht="12.8" hidden="false" customHeight="false" outlineLevel="0" collapsed="false">
      <c r="A195" s="115" t="s">
        <v>141</v>
      </c>
      <c r="B195" s="115"/>
      <c r="C195" s="115"/>
      <c r="D195" s="115"/>
      <c r="E195" s="115"/>
      <c r="F195" s="115"/>
      <c r="G195" s="115"/>
      <c r="H195" s="1"/>
    </row>
    <row r="196" customFormat="false" ht="12.75" hidden="false" customHeight="false" outlineLevel="0" collapsed="false">
      <c r="A196" s="25"/>
      <c r="B196" s="4"/>
      <c r="C196" s="4"/>
      <c r="D196" s="4"/>
      <c r="E196" s="4"/>
      <c r="F196" s="4"/>
      <c r="G196" s="4"/>
      <c r="H196" s="1"/>
    </row>
    <row r="197" customFormat="false" ht="12.75" hidden="false" customHeight="true" outlineLevel="0" collapsed="false">
      <c r="A197" s="20" t="s">
        <v>142</v>
      </c>
      <c r="B197" s="20"/>
      <c r="C197" s="20"/>
      <c r="D197" s="20"/>
      <c r="E197" s="20"/>
      <c r="F197" s="20"/>
      <c r="G197" s="20"/>
      <c r="H197" s="1"/>
    </row>
    <row r="198" customFormat="false" ht="13.5" hidden="false" customHeight="false" outlineLevel="0" collapsed="false">
      <c r="A198" s="24"/>
      <c r="B198" s="24"/>
      <c r="C198" s="24"/>
      <c r="D198" s="24"/>
      <c r="E198" s="24"/>
      <c r="F198" s="24"/>
      <c r="G198" s="24"/>
      <c r="H198" s="1"/>
    </row>
    <row r="199" customFormat="false" ht="13.5" hidden="false" customHeight="true" outlineLevel="0" collapsed="false">
      <c r="A199" s="103"/>
      <c r="B199" s="16" t="s">
        <v>143</v>
      </c>
      <c r="C199" s="16"/>
      <c r="D199" s="16"/>
      <c r="E199" s="16"/>
      <c r="F199" s="16" t="s">
        <v>144</v>
      </c>
      <c r="G199" s="16"/>
      <c r="H199" s="1"/>
    </row>
    <row r="200" customFormat="false" ht="12.75" hidden="false" customHeight="true" outlineLevel="0" collapsed="false">
      <c r="A200" s="11" t="s">
        <v>7</v>
      </c>
      <c r="B200" s="6" t="s">
        <v>145</v>
      </c>
      <c r="C200" s="6"/>
      <c r="D200" s="6"/>
      <c r="E200" s="6"/>
      <c r="F200" s="84" t="n">
        <f aca="false">F50</f>
        <v>1357.52</v>
      </c>
      <c r="G200" s="84"/>
      <c r="H200" s="1"/>
    </row>
    <row r="201" customFormat="false" ht="12.75" hidden="false" customHeight="true" outlineLevel="0" collapsed="false">
      <c r="A201" s="11" t="s">
        <v>9</v>
      </c>
      <c r="B201" s="6" t="s">
        <v>146</v>
      </c>
      <c r="C201" s="6"/>
      <c r="D201" s="6"/>
      <c r="E201" s="6"/>
      <c r="F201" s="84" t="n">
        <f aca="false">F114</f>
        <v>1184.930307648</v>
      </c>
      <c r="G201" s="84"/>
      <c r="H201" s="1"/>
    </row>
    <row r="202" customFormat="false" ht="12.75" hidden="false" customHeight="true" outlineLevel="0" collapsed="false">
      <c r="A202" s="11" t="s">
        <v>12</v>
      </c>
      <c r="B202" s="6" t="s">
        <v>147</v>
      </c>
      <c r="C202" s="6"/>
      <c r="D202" s="6"/>
      <c r="E202" s="6"/>
      <c r="F202" s="84" t="n">
        <f aca="false">G124</f>
        <v>110.094872</v>
      </c>
      <c r="G202" s="84"/>
      <c r="H202" s="1"/>
    </row>
    <row r="203" customFormat="false" ht="12.75" hidden="false" customHeight="true" outlineLevel="0" collapsed="false">
      <c r="A203" s="11" t="s">
        <v>15</v>
      </c>
      <c r="B203" s="6" t="s">
        <v>148</v>
      </c>
      <c r="C203" s="6"/>
      <c r="D203" s="6"/>
      <c r="E203" s="6"/>
      <c r="F203" s="84" t="n">
        <f aca="false">G163</f>
        <v>273.742662539674</v>
      </c>
      <c r="G203" s="84"/>
      <c r="H203" s="1"/>
    </row>
    <row r="204" customFormat="false" ht="13.5" hidden="false" customHeight="true" outlineLevel="0" collapsed="false">
      <c r="A204" s="11" t="s">
        <v>66</v>
      </c>
      <c r="B204" s="6" t="s">
        <v>149</v>
      </c>
      <c r="C204" s="6"/>
      <c r="D204" s="6"/>
      <c r="E204" s="6"/>
      <c r="F204" s="84" t="n">
        <f aca="false">F174</f>
        <v>428.72</v>
      </c>
      <c r="G204" s="84"/>
      <c r="H204" s="1"/>
    </row>
    <row r="205" customFormat="false" ht="12.75" hidden="false" customHeight="true" outlineLevel="0" collapsed="false">
      <c r="A205" s="11" t="s">
        <v>150</v>
      </c>
      <c r="B205" s="11"/>
      <c r="C205" s="11"/>
      <c r="D205" s="11"/>
      <c r="E205" s="11"/>
      <c r="F205" s="84" t="n">
        <f aca="false">F200+F201+F202+F203+F204</f>
        <v>3355.00784218767</v>
      </c>
      <c r="G205" s="84"/>
      <c r="H205" s="1"/>
    </row>
    <row r="206" customFormat="false" ht="13.5" hidden="false" customHeight="true" outlineLevel="0" collapsed="false">
      <c r="A206" s="11" t="s">
        <v>68</v>
      </c>
      <c r="B206" s="6" t="s">
        <v>151</v>
      </c>
      <c r="C206" s="6"/>
      <c r="D206" s="6"/>
      <c r="E206" s="6"/>
      <c r="F206" s="84" t="n">
        <f aca="false">G192</f>
        <v>948.545814853007</v>
      </c>
      <c r="G206" s="84"/>
      <c r="H206" s="1"/>
    </row>
    <row r="207" customFormat="false" ht="13.5" hidden="false" customHeight="true" outlineLevel="0" collapsed="false">
      <c r="A207" s="16" t="s">
        <v>152</v>
      </c>
      <c r="B207" s="16"/>
      <c r="C207" s="16"/>
      <c r="D207" s="16"/>
      <c r="E207" s="16"/>
      <c r="F207" s="53" t="n">
        <f aca="false">F205+F206</f>
        <v>4303.55365704068</v>
      </c>
      <c r="G207" s="53"/>
      <c r="H207" s="1"/>
    </row>
    <row r="208" customFormat="false" ht="12.75" hidden="false" customHeight="false" outlineLevel="0" collapsed="false">
      <c r="A208" s="119"/>
      <c r="B208" s="119"/>
      <c r="C208" s="119"/>
      <c r="D208" s="119"/>
      <c r="E208" s="119"/>
      <c r="F208" s="119"/>
      <c r="G208" s="119"/>
      <c r="H208" s="1"/>
    </row>
    <row r="209" customFormat="false" ht="12.75" hidden="false" customHeight="true" outlineLevel="0" collapsed="false">
      <c r="A209" s="20" t="s">
        <v>153</v>
      </c>
      <c r="B209" s="20"/>
      <c r="C209" s="20"/>
      <c r="D209" s="20"/>
      <c r="E209" s="20"/>
      <c r="F209" s="20"/>
      <c r="G209" s="20"/>
      <c r="H209" s="1"/>
    </row>
    <row r="210" customFormat="false" ht="13.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</row>
    <row r="211" customFormat="false" ht="38.25" hidden="false" customHeight="true" outlineLevel="0" collapsed="false">
      <c r="A211" s="16" t="s">
        <v>154</v>
      </c>
      <c r="B211" s="16"/>
      <c r="C211" s="16" t="s">
        <v>155</v>
      </c>
      <c r="D211" s="16" t="s">
        <v>156</v>
      </c>
      <c r="E211" s="16" t="s">
        <v>157</v>
      </c>
      <c r="F211" s="16" t="s">
        <v>158</v>
      </c>
      <c r="G211" s="16" t="s">
        <v>159</v>
      </c>
      <c r="H211" s="1"/>
    </row>
    <row r="212" customFormat="false" ht="22.5" hidden="false" customHeight="false" outlineLevel="0" collapsed="false">
      <c r="A212" s="11" t="s">
        <v>160</v>
      </c>
      <c r="B212" s="6" t="s">
        <v>22</v>
      </c>
      <c r="C212" s="71" t="n">
        <f aca="false">F207</f>
        <v>4303.55365704068</v>
      </c>
      <c r="D212" s="11" t="n">
        <v>2</v>
      </c>
      <c r="E212" s="71" t="n">
        <f aca="false">C212*D212</f>
        <v>8607.10731408136</v>
      </c>
      <c r="F212" s="137" t="n">
        <v>1</v>
      </c>
      <c r="G212" s="84" t="n">
        <f aca="false">E212*F212</f>
        <v>8607.10731408136</v>
      </c>
      <c r="H212" s="1"/>
    </row>
    <row r="213" customFormat="false" ht="13.5" hidden="false" customHeight="true" outlineLevel="0" collapsed="false">
      <c r="A213" s="16" t="s">
        <v>161</v>
      </c>
      <c r="B213" s="16"/>
      <c r="C213" s="16"/>
      <c r="D213" s="16"/>
      <c r="E213" s="16"/>
      <c r="F213" s="16"/>
      <c r="G213" s="53" t="n">
        <f aca="false">G212</f>
        <v>8607.10731408136</v>
      </c>
      <c r="H213" s="1"/>
    </row>
    <row r="214" customFormat="false" ht="12.7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</row>
    <row r="215" customFormat="false" ht="12.8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</row>
    <row r="216" customFormat="false" ht="12.8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</row>
    <row r="217" customFormat="false" ht="14.4" hidden="false" customHeight="false" outlineLevel="0" collapsed="false">
      <c r="A217" s="121" t="s">
        <v>162</v>
      </c>
      <c r="B217" s="121"/>
      <c r="C217" s="121"/>
      <c r="D217" s="121"/>
      <c r="E217" s="121"/>
      <c r="F217" s="121"/>
      <c r="G217" s="121"/>
      <c r="H217" s="1"/>
    </row>
    <row r="218" customFormat="false" ht="13.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0" t="s">
        <v>174</v>
      </c>
    </row>
    <row r="219" customFormat="false" ht="13.5" hidden="false" customHeight="true" outlineLevel="0" collapsed="false">
      <c r="A219" s="103"/>
      <c r="B219" s="16" t="s">
        <v>163</v>
      </c>
      <c r="C219" s="16"/>
      <c r="D219" s="16"/>
      <c r="E219" s="16"/>
      <c r="F219" s="16" t="s">
        <v>144</v>
      </c>
      <c r="G219" s="16"/>
      <c r="H219" s="1"/>
    </row>
    <row r="220" customFormat="false" ht="13.5" hidden="false" customHeight="true" outlineLevel="0" collapsed="false">
      <c r="A220" s="103"/>
      <c r="B220" s="16" t="s">
        <v>164</v>
      </c>
      <c r="C220" s="16"/>
      <c r="D220" s="16"/>
      <c r="E220" s="16"/>
      <c r="F220" s="16" t="s">
        <v>165</v>
      </c>
      <c r="G220" s="16"/>
      <c r="H220" s="1"/>
    </row>
    <row r="221" customFormat="false" ht="14.4" hidden="false" customHeight="false" outlineLevel="0" collapsed="false">
      <c r="A221" s="11" t="s">
        <v>7</v>
      </c>
      <c r="B221" s="122" t="s">
        <v>166</v>
      </c>
      <c r="C221" s="122"/>
      <c r="D221" s="122"/>
      <c r="E221" s="122"/>
      <c r="F221" s="84" t="n">
        <f aca="false">C212</f>
        <v>4303.55365704068</v>
      </c>
      <c r="G221" s="84"/>
      <c r="H221" s="1"/>
    </row>
    <row r="222" customFormat="false" ht="14.4" hidden="false" customHeight="false" outlineLevel="0" collapsed="false">
      <c r="A222" s="11" t="s">
        <v>9</v>
      </c>
      <c r="B222" s="122" t="s">
        <v>167</v>
      </c>
      <c r="C222" s="122"/>
      <c r="D222" s="122"/>
      <c r="E222" s="122"/>
      <c r="F222" s="84" t="n">
        <f aca="false">G213</f>
        <v>8607.10731408136</v>
      </c>
      <c r="G222" s="84"/>
      <c r="H222" s="1"/>
    </row>
    <row r="223" customFormat="false" ht="24.35" hidden="false" customHeight="true" outlineLevel="0" collapsed="false">
      <c r="A223" s="11" t="s">
        <v>12</v>
      </c>
      <c r="B223" s="6" t="s">
        <v>168</v>
      </c>
      <c r="C223" s="6"/>
      <c r="D223" s="6"/>
      <c r="E223" s="6"/>
      <c r="F223" s="84" t="n">
        <f aca="false">F222*12</f>
        <v>103285.287768976</v>
      </c>
      <c r="G223" s="84"/>
      <c r="H223" s="1"/>
    </row>
    <row r="224" customFormat="false" ht="12.7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</row>
    <row r="225" customFormat="false" ht="15" hidden="false" customHeight="false" outlineLevel="0" collapsed="false">
      <c r="A225" s="123" t="s">
        <v>169</v>
      </c>
      <c r="B225" s="123"/>
      <c r="C225" s="123"/>
      <c r="D225" s="123"/>
      <c r="E225" s="123"/>
      <c r="F225" s="123"/>
      <c r="G225" s="123"/>
      <c r="H225" s="1"/>
    </row>
  </sheetData>
  <mergeCells count="198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6:G36"/>
    <mergeCell ref="B37:E37"/>
    <mergeCell ref="F37:G37"/>
    <mergeCell ref="B38:E38"/>
    <mergeCell ref="F38:G38"/>
    <mergeCell ref="B39:E39"/>
    <mergeCell ref="F39:G39"/>
    <mergeCell ref="B40:E40"/>
    <mergeCell ref="F40:G40"/>
    <mergeCell ref="A42:G42"/>
    <mergeCell ref="A43:G43"/>
    <mergeCell ref="A44:G44"/>
    <mergeCell ref="A45:G45"/>
    <mergeCell ref="A46:G46"/>
    <mergeCell ref="B47:E47"/>
    <mergeCell ref="F47:G47"/>
    <mergeCell ref="B48:E48"/>
    <mergeCell ref="F48:G48"/>
    <mergeCell ref="B49:E49"/>
    <mergeCell ref="F49:G49"/>
    <mergeCell ref="A50:E50"/>
    <mergeCell ref="F50:G50"/>
    <mergeCell ref="A51:G52"/>
    <mergeCell ref="A53:G55"/>
    <mergeCell ref="A56:G56"/>
    <mergeCell ref="A58:G58"/>
    <mergeCell ref="A59:G59"/>
    <mergeCell ref="B60:E60"/>
    <mergeCell ref="B61:E61"/>
    <mergeCell ref="B62:E62"/>
    <mergeCell ref="A63:E63"/>
    <mergeCell ref="A64:G66"/>
    <mergeCell ref="A67:G68"/>
    <mergeCell ref="A69:G70"/>
    <mergeCell ref="A72:G73"/>
    <mergeCell ref="A74:F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A87:G88"/>
    <mergeCell ref="A89:G90"/>
    <mergeCell ref="A91:G91"/>
    <mergeCell ref="A93:G93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B100:E100"/>
    <mergeCell ref="F100:G100"/>
    <mergeCell ref="A101:E101"/>
    <mergeCell ref="F101:G101"/>
    <mergeCell ref="A103:G103"/>
    <mergeCell ref="A104:G105"/>
    <mergeCell ref="A106:G106"/>
    <mergeCell ref="A108:G108"/>
    <mergeCell ref="B110:E110"/>
    <mergeCell ref="F110:G110"/>
    <mergeCell ref="B111:E111"/>
    <mergeCell ref="F111:G111"/>
    <mergeCell ref="B112:E112"/>
    <mergeCell ref="F112:G112"/>
    <mergeCell ref="B113:E113"/>
    <mergeCell ref="F113:G113"/>
    <mergeCell ref="A114:E114"/>
    <mergeCell ref="F114:G114"/>
    <mergeCell ref="A116:G116"/>
    <mergeCell ref="B118:E118"/>
    <mergeCell ref="B119:E119"/>
    <mergeCell ref="B120:E120"/>
    <mergeCell ref="B121:E121"/>
    <mergeCell ref="B122:E122"/>
    <mergeCell ref="B123:E123"/>
    <mergeCell ref="B124:E124"/>
    <mergeCell ref="A126:G126"/>
    <mergeCell ref="A127:G127"/>
    <mergeCell ref="A128:G128"/>
    <mergeCell ref="A130:F130"/>
    <mergeCell ref="A132:G132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A143:G144"/>
    <mergeCell ref="A147:G147"/>
    <mergeCell ref="B149:E149"/>
    <mergeCell ref="B150:E150"/>
    <mergeCell ref="A151:E151"/>
    <mergeCell ref="A153:G154"/>
    <mergeCell ref="A157:G157"/>
    <mergeCell ref="A158:G158"/>
    <mergeCell ref="B160:E160"/>
    <mergeCell ref="B161:E161"/>
    <mergeCell ref="B162:E162"/>
    <mergeCell ref="B163:E163"/>
    <mergeCell ref="A166:G166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B174:E174"/>
    <mergeCell ref="F174:G174"/>
    <mergeCell ref="A176:G176"/>
    <mergeCell ref="A181:G181"/>
    <mergeCell ref="A183:F183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A194:G194"/>
    <mergeCell ref="A195:G195"/>
    <mergeCell ref="A197:G197"/>
    <mergeCell ref="B199:E199"/>
    <mergeCell ref="F199:G199"/>
    <mergeCell ref="B200:E200"/>
    <mergeCell ref="F200:G200"/>
    <mergeCell ref="B201:E201"/>
    <mergeCell ref="F201:G201"/>
    <mergeCell ref="B202:E202"/>
    <mergeCell ref="F202:G202"/>
    <mergeCell ref="B203:E203"/>
    <mergeCell ref="F203:G203"/>
    <mergeCell ref="B204:E204"/>
    <mergeCell ref="F204:G204"/>
    <mergeCell ref="A205:E205"/>
    <mergeCell ref="F205:G205"/>
    <mergeCell ref="B206:E206"/>
    <mergeCell ref="F206:G206"/>
    <mergeCell ref="A207:E207"/>
    <mergeCell ref="F207:G207"/>
    <mergeCell ref="A209:G209"/>
    <mergeCell ref="A211:B211"/>
    <mergeCell ref="A213:F213"/>
    <mergeCell ref="A217:G217"/>
    <mergeCell ref="B219:G219"/>
    <mergeCell ref="B220:E220"/>
    <mergeCell ref="F220:G220"/>
    <mergeCell ref="B221:E221"/>
    <mergeCell ref="F221:G221"/>
    <mergeCell ref="B222:E222"/>
    <mergeCell ref="F222:G222"/>
    <mergeCell ref="B223:E223"/>
    <mergeCell ref="F223:G223"/>
    <mergeCell ref="A225:G2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L26" activeCellId="0" sqref="L26"/>
    </sheetView>
  </sheetViews>
  <sheetFormatPr defaultRowHeight="12.75" outlineLevelRow="0" outlineLevelCol="0"/>
  <cols>
    <col collapsed="false" customWidth="true" hidden="false" outlineLevel="0" max="1" min="1" style="138" width="16.21"/>
    <col collapsed="false" customWidth="true" hidden="false" outlineLevel="0" max="2" min="2" style="138" width="16.29"/>
    <col collapsed="false" customWidth="true" hidden="false" outlineLevel="0" max="3" min="3" style="138" width="20.98"/>
    <col collapsed="false" customWidth="true" hidden="false" outlineLevel="0" max="4" min="4" style="138" width="11.91"/>
    <col collapsed="false" customWidth="true" hidden="false" outlineLevel="0" max="5" min="5" style="138" width="4.17"/>
    <col collapsed="false" customWidth="true" hidden="false" outlineLevel="0" max="6" min="6" style="138" width="17.83"/>
    <col collapsed="false" customWidth="true" hidden="false" outlineLevel="0" max="7" min="7" style="138" width="16.29"/>
    <col collapsed="false" customWidth="true" hidden="false" outlineLevel="0" max="8" min="8" style="138" width="19.85"/>
    <col collapsed="false" customWidth="true" hidden="false" outlineLevel="0" max="9" min="9" style="138" width="13.19"/>
    <col collapsed="false" customWidth="false" hidden="false" outlineLevel="0" max="17" min="10" style="138" width="11.57"/>
    <col collapsed="false" customWidth="true" hidden="false" outlineLevel="0" max="26" min="18" style="138" width="9"/>
    <col collapsed="false" customWidth="true" hidden="false" outlineLevel="0" max="1025" min="27" style="138" width="14.43"/>
  </cols>
  <sheetData>
    <row r="1" customFormat="false" ht="14.25" hidden="false" customHeight="true" outlineLevel="0" collapsed="false">
      <c r="A1" s="139" t="s">
        <v>175</v>
      </c>
      <c r="B1" s="139"/>
      <c r="C1" s="139"/>
      <c r="D1" s="139"/>
      <c r="E1" s="139"/>
      <c r="F1" s="139"/>
      <c r="G1" s="139"/>
      <c r="H1" s="139"/>
      <c r="I1" s="139"/>
    </row>
    <row r="2" customFormat="false" ht="14.25" hidden="false" customHeight="true" outlineLevel="0" collapsed="false">
      <c r="A2" s="139"/>
      <c r="B2" s="139"/>
      <c r="C2" s="139"/>
      <c r="D2" s="139"/>
      <c r="E2" s="139"/>
      <c r="F2" s="139"/>
      <c r="G2" s="139"/>
      <c r="H2" s="139"/>
      <c r="I2" s="139"/>
    </row>
    <row r="3" customFormat="false" ht="14.25" hidden="false" customHeight="true" outlineLevel="0" collapsed="false">
      <c r="A3" s="140" t="s">
        <v>176</v>
      </c>
      <c r="B3" s="140"/>
      <c r="C3" s="140"/>
      <c r="D3" s="140"/>
      <c r="E3" s="141"/>
      <c r="F3" s="140" t="s">
        <v>177</v>
      </c>
      <c r="G3" s="140"/>
      <c r="H3" s="140"/>
      <c r="I3" s="140"/>
    </row>
    <row r="4" customFormat="false" ht="14.25" hidden="false" customHeight="true" outlineLevel="0" collapsed="false">
      <c r="A4" s="142" t="s">
        <v>178</v>
      </c>
      <c r="B4" s="142" t="s">
        <v>179</v>
      </c>
      <c r="C4" s="142" t="s">
        <v>180</v>
      </c>
      <c r="D4" s="142" t="s">
        <v>181</v>
      </c>
      <c r="E4" s="141"/>
      <c r="F4" s="142" t="s">
        <v>178</v>
      </c>
      <c r="G4" s="142" t="s">
        <v>179</v>
      </c>
      <c r="H4" s="142" t="s">
        <v>180</v>
      </c>
      <c r="I4" s="142" t="s">
        <v>181</v>
      </c>
    </row>
    <row r="5" customFormat="false" ht="14.25" hidden="false" customHeight="true" outlineLevel="0" collapsed="false">
      <c r="A5" s="143" t="s">
        <v>182</v>
      </c>
      <c r="B5" s="144" t="n">
        <v>1</v>
      </c>
      <c r="C5" s="145" t="n">
        <v>0</v>
      </c>
      <c r="D5" s="145" t="n">
        <v>0</v>
      </c>
      <c r="E5" s="141"/>
      <c r="F5" s="143" t="s">
        <v>182</v>
      </c>
      <c r="G5" s="144" t="n">
        <v>1</v>
      </c>
      <c r="H5" s="145" t="n">
        <v>0</v>
      </c>
      <c r="I5" s="145" t="n">
        <v>0</v>
      </c>
    </row>
    <row r="6" customFormat="false" ht="14.25" hidden="false" customHeight="true" outlineLevel="0" collapsed="false">
      <c r="A6" s="143"/>
      <c r="B6" s="144" t="s">
        <v>183</v>
      </c>
      <c r="C6" s="145"/>
      <c r="D6" s="145"/>
      <c r="E6" s="141"/>
      <c r="F6" s="143"/>
      <c r="G6" s="144" t="s">
        <v>183</v>
      </c>
      <c r="H6" s="145"/>
      <c r="I6" s="145"/>
    </row>
    <row r="7" customFormat="false" ht="14.25" hidden="false" customHeight="true" outlineLevel="0" collapsed="false">
      <c r="A7" s="143" t="s">
        <v>184</v>
      </c>
      <c r="B7" s="144" t="n">
        <v>1</v>
      </c>
      <c r="C7" s="145" t="n">
        <f aca="false">'ITEM 1 - SERVENTE SEM INSALUBRIDADE'!F200</f>
        <v>3370.11369773366</v>
      </c>
      <c r="D7" s="145" t="n">
        <f aca="false">(B7/B8)*C7</f>
        <v>4.21264212216708</v>
      </c>
      <c r="E7" s="141"/>
      <c r="F7" s="143" t="s">
        <v>184</v>
      </c>
      <c r="G7" s="144" t="n">
        <v>1</v>
      </c>
      <c r="H7" s="145" t="n">
        <f aca="false">C7</f>
        <v>3370.11369773366</v>
      </c>
      <c r="I7" s="145" t="n">
        <f aca="false">(G7/G8)*H7</f>
        <v>4.21264212216708</v>
      </c>
    </row>
    <row r="8" customFormat="false" ht="14.25" hidden="false" customHeight="true" outlineLevel="0" collapsed="false">
      <c r="A8" s="143"/>
      <c r="B8" s="144" t="n">
        <v>800</v>
      </c>
      <c r="C8" s="145"/>
      <c r="D8" s="145"/>
      <c r="E8" s="141"/>
      <c r="F8" s="143"/>
      <c r="G8" s="144" t="n">
        <v>800</v>
      </c>
      <c r="H8" s="145"/>
      <c r="I8" s="145"/>
    </row>
    <row r="9" customFormat="false" ht="14.25" hidden="false" customHeight="true" outlineLevel="0" collapsed="false">
      <c r="A9" s="146" t="s">
        <v>185</v>
      </c>
      <c r="B9" s="146"/>
      <c r="C9" s="146"/>
      <c r="D9" s="147" t="n">
        <f aca="false">D5+D7</f>
        <v>4.21264212216708</v>
      </c>
      <c r="E9" s="141"/>
      <c r="F9" s="146" t="s">
        <v>185</v>
      </c>
      <c r="G9" s="146"/>
      <c r="H9" s="146"/>
      <c r="I9" s="147" t="n">
        <f aca="false">I5+I7</f>
        <v>4.21264212216708</v>
      </c>
    </row>
    <row r="10" customFormat="false" ht="12.75" hidden="false" customHeight="true" outlineLevel="0" collapsed="false">
      <c r="A10" s="148"/>
      <c r="B10" s="148"/>
      <c r="C10" s="148"/>
      <c r="D10" s="148"/>
      <c r="E10" s="141"/>
      <c r="F10" s="148"/>
      <c r="G10" s="148"/>
      <c r="H10" s="148"/>
      <c r="I10" s="148"/>
    </row>
    <row r="11" customFormat="false" ht="12.75" hidden="false" customHeight="true" outlineLevel="0" collapsed="false">
      <c r="A11" s="140" t="s">
        <v>186</v>
      </c>
      <c r="B11" s="140"/>
      <c r="C11" s="140"/>
      <c r="D11" s="140"/>
      <c r="E11" s="141"/>
      <c r="F11" s="140" t="s">
        <v>187</v>
      </c>
      <c r="G11" s="140"/>
      <c r="H11" s="140"/>
      <c r="I11" s="140"/>
    </row>
    <row r="12" customFormat="false" ht="12.75" hidden="false" customHeight="true" outlineLevel="0" collapsed="false">
      <c r="A12" s="142" t="s">
        <v>178</v>
      </c>
      <c r="B12" s="142" t="s">
        <v>179</v>
      </c>
      <c r="C12" s="142" t="s">
        <v>180</v>
      </c>
      <c r="D12" s="142" t="s">
        <v>181</v>
      </c>
      <c r="E12" s="141"/>
      <c r="F12" s="142" t="s">
        <v>178</v>
      </c>
      <c r="G12" s="142" t="s">
        <v>179</v>
      </c>
      <c r="H12" s="142" t="s">
        <v>180</v>
      </c>
      <c r="I12" s="142" t="s">
        <v>181</v>
      </c>
    </row>
    <row r="13" customFormat="false" ht="12.75" hidden="false" customHeight="true" outlineLevel="0" collapsed="false">
      <c r="A13" s="143" t="s">
        <v>182</v>
      </c>
      <c r="B13" s="144" t="n">
        <v>1</v>
      </c>
      <c r="C13" s="145" t="n">
        <v>0</v>
      </c>
      <c r="D13" s="145" t="n">
        <v>0</v>
      </c>
      <c r="E13" s="141"/>
      <c r="F13" s="143" t="s">
        <v>182</v>
      </c>
      <c r="G13" s="144" t="n">
        <v>1</v>
      </c>
      <c r="H13" s="145" t="n">
        <v>0</v>
      </c>
      <c r="I13" s="145" t="n">
        <v>0</v>
      </c>
    </row>
    <row r="14" customFormat="false" ht="12.75" hidden="false" customHeight="true" outlineLevel="0" collapsed="false">
      <c r="A14" s="143"/>
      <c r="B14" s="144" t="s">
        <v>188</v>
      </c>
      <c r="C14" s="145"/>
      <c r="D14" s="145"/>
      <c r="E14" s="141"/>
      <c r="F14" s="143"/>
      <c r="G14" s="144" t="s">
        <v>189</v>
      </c>
      <c r="H14" s="145"/>
      <c r="I14" s="145"/>
    </row>
    <row r="15" customFormat="false" ht="12.75" hidden="false" customHeight="true" outlineLevel="0" collapsed="false">
      <c r="A15" s="143" t="s">
        <v>184</v>
      </c>
      <c r="B15" s="144" t="n">
        <v>1</v>
      </c>
      <c r="C15" s="145" t="n">
        <f aca="false">C7</f>
        <v>3370.11369773366</v>
      </c>
      <c r="D15" s="145" t="n">
        <f aca="false">(B15/B16)*C15</f>
        <v>9.36142693814907</v>
      </c>
      <c r="E15" s="141"/>
      <c r="F15" s="143" t="s">
        <v>184</v>
      </c>
      <c r="G15" s="144" t="n">
        <v>1</v>
      </c>
      <c r="H15" s="145" t="n">
        <f aca="false">C7</f>
        <v>3370.11369773366</v>
      </c>
      <c r="I15" s="145" t="n">
        <f aca="false">(G15/G16)*H15</f>
        <v>1.34804547909347</v>
      </c>
    </row>
    <row r="16" customFormat="false" ht="12.75" hidden="false" customHeight="true" outlineLevel="0" collapsed="false">
      <c r="A16" s="143"/>
      <c r="B16" s="144" t="n">
        <v>360</v>
      </c>
      <c r="C16" s="145"/>
      <c r="D16" s="145"/>
      <c r="E16" s="141"/>
      <c r="F16" s="143"/>
      <c r="G16" s="144" t="n">
        <v>2500</v>
      </c>
      <c r="H16" s="145"/>
      <c r="I16" s="145"/>
    </row>
    <row r="17" customFormat="false" ht="12.75" hidden="false" customHeight="true" outlineLevel="0" collapsed="false">
      <c r="A17" s="146" t="s">
        <v>185</v>
      </c>
      <c r="B17" s="146"/>
      <c r="C17" s="146"/>
      <c r="D17" s="147" t="n">
        <f aca="false">D13+D15</f>
        <v>9.36142693814907</v>
      </c>
      <c r="E17" s="141"/>
      <c r="F17" s="146" t="s">
        <v>185</v>
      </c>
      <c r="G17" s="146"/>
      <c r="H17" s="146"/>
      <c r="I17" s="147" t="n">
        <f aca="false">I13+I15</f>
        <v>1.34804547909347</v>
      </c>
    </row>
    <row r="18" customFormat="false" ht="12.75" hidden="false" customHeight="true" outlineLevel="0" collapsed="false">
      <c r="A18" s="148"/>
      <c r="B18" s="148"/>
      <c r="C18" s="148"/>
      <c r="D18" s="148"/>
      <c r="E18" s="141"/>
      <c r="F18" s="148"/>
      <c r="G18" s="148"/>
      <c r="H18" s="148"/>
      <c r="I18" s="148"/>
    </row>
    <row r="19" customFormat="false" ht="12.75" hidden="false" customHeight="true" outlineLevel="0" collapsed="false">
      <c r="A19" s="140" t="s">
        <v>190</v>
      </c>
      <c r="B19" s="140"/>
      <c r="C19" s="140"/>
      <c r="D19" s="140"/>
      <c r="E19" s="141"/>
      <c r="F19" s="140" t="s">
        <v>191</v>
      </c>
      <c r="G19" s="140"/>
      <c r="H19" s="140"/>
      <c r="I19" s="140"/>
    </row>
    <row r="20" customFormat="false" ht="12.75" hidden="false" customHeight="true" outlineLevel="0" collapsed="false">
      <c r="A20" s="142" t="s">
        <v>178</v>
      </c>
      <c r="B20" s="142" t="s">
        <v>179</v>
      </c>
      <c r="C20" s="142" t="s">
        <v>180</v>
      </c>
      <c r="D20" s="142" t="s">
        <v>181</v>
      </c>
      <c r="E20" s="141"/>
      <c r="F20" s="142" t="s">
        <v>178</v>
      </c>
      <c r="G20" s="142" t="s">
        <v>179</v>
      </c>
      <c r="H20" s="142" t="s">
        <v>180</v>
      </c>
      <c r="I20" s="142" t="s">
        <v>181</v>
      </c>
    </row>
    <row r="21" customFormat="false" ht="12.75" hidden="false" customHeight="true" outlineLevel="0" collapsed="false">
      <c r="A21" s="143" t="s">
        <v>182</v>
      </c>
      <c r="B21" s="144" t="n">
        <v>1</v>
      </c>
      <c r="C21" s="145" t="n">
        <v>0</v>
      </c>
      <c r="D21" s="145" t="n">
        <v>0</v>
      </c>
      <c r="E21" s="141"/>
      <c r="F21" s="143" t="s">
        <v>182</v>
      </c>
      <c r="G21" s="144" t="n">
        <v>1</v>
      </c>
      <c r="H21" s="145" t="n">
        <v>0</v>
      </c>
      <c r="I21" s="145" t="n">
        <v>0</v>
      </c>
    </row>
    <row r="22" customFormat="false" ht="12.75" hidden="false" customHeight="true" outlineLevel="0" collapsed="false">
      <c r="A22" s="143"/>
      <c r="B22" s="144" t="s">
        <v>192</v>
      </c>
      <c r="C22" s="145"/>
      <c r="D22" s="145"/>
      <c r="E22" s="141"/>
      <c r="F22" s="143"/>
      <c r="G22" s="144" t="s">
        <v>193</v>
      </c>
      <c r="H22" s="145"/>
      <c r="I22" s="145"/>
    </row>
    <row r="23" customFormat="false" ht="12.75" hidden="false" customHeight="true" outlineLevel="0" collapsed="false">
      <c r="A23" s="143" t="s">
        <v>184</v>
      </c>
      <c r="B23" s="144" t="n">
        <v>1</v>
      </c>
      <c r="C23" s="145" t="n">
        <f aca="false">'ITEM 2 - SERVENTE COM INSALUB'!F207</f>
        <v>4303.55365704068</v>
      </c>
      <c r="D23" s="145" t="n">
        <f aca="false">(B23/B24)*C23</f>
        <v>21.5177682852034</v>
      </c>
      <c r="E23" s="141"/>
      <c r="F23" s="143" t="s">
        <v>184</v>
      </c>
      <c r="G23" s="144" t="n">
        <v>1</v>
      </c>
      <c r="H23" s="145" t="n">
        <f aca="false">C7</f>
        <v>3370.11369773366</v>
      </c>
      <c r="I23" s="145" t="n">
        <f aca="false">(G23/G24)*H23</f>
        <v>2.24674246515578</v>
      </c>
    </row>
    <row r="24" customFormat="false" ht="12.75" hidden="false" customHeight="true" outlineLevel="0" collapsed="false">
      <c r="A24" s="143"/>
      <c r="B24" s="144" t="n">
        <v>200</v>
      </c>
      <c r="C24" s="145"/>
      <c r="D24" s="145"/>
      <c r="E24" s="141"/>
      <c r="F24" s="143"/>
      <c r="G24" s="144" t="n">
        <v>1500</v>
      </c>
      <c r="H24" s="145"/>
      <c r="I24" s="145"/>
    </row>
    <row r="25" customFormat="false" ht="12.75" hidden="false" customHeight="true" outlineLevel="0" collapsed="false">
      <c r="A25" s="146" t="s">
        <v>185</v>
      </c>
      <c r="B25" s="146"/>
      <c r="C25" s="146"/>
      <c r="D25" s="147" t="n">
        <f aca="false">D21+D23</f>
        <v>21.5177682852034</v>
      </c>
      <c r="E25" s="141"/>
      <c r="F25" s="146" t="s">
        <v>185</v>
      </c>
      <c r="G25" s="146"/>
      <c r="H25" s="146"/>
      <c r="I25" s="147" t="n">
        <f aca="false">I21+I23</f>
        <v>2.24674246515578</v>
      </c>
    </row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A1:I2"/>
    <mergeCell ref="A3:D3"/>
    <mergeCell ref="E3:E25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3" activeCellId="0" sqref="G23"/>
    </sheetView>
  </sheetViews>
  <sheetFormatPr defaultRowHeight="12.75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16.29"/>
    <col collapsed="false" customWidth="true" hidden="false" outlineLevel="0" max="3" min="3" style="0" width="20.98"/>
    <col collapsed="false" customWidth="true" hidden="false" outlineLevel="0" max="4" min="4" style="0" width="14.47"/>
    <col collapsed="false" customWidth="true" hidden="false" outlineLevel="0" max="5" min="5" style="0" width="3.83"/>
    <col collapsed="false" customWidth="true" hidden="false" outlineLevel="0" max="6" min="6" style="0" width="15.71"/>
    <col collapsed="false" customWidth="true" hidden="false" outlineLevel="0" max="7" min="7" style="0" width="16.57"/>
    <col collapsed="false" customWidth="true" hidden="false" outlineLevel="0" max="8" min="8" style="0" width="20.57"/>
    <col collapsed="false" customWidth="true" hidden="false" outlineLevel="0" max="9" min="9" style="0" width="13.66"/>
    <col collapsed="false" customWidth="false" hidden="false" outlineLevel="0" max="17" min="10" style="0" width="11.57"/>
    <col collapsed="false" customWidth="true" hidden="false" outlineLevel="0" max="26" min="18" style="0" width="9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39" t="s">
        <v>194</v>
      </c>
      <c r="B1" s="139"/>
      <c r="C1" s="139"/>
      <c r="D1" s="139"/>
      <c r="E1" s="139"/>
      <c r="F1" s="139"/>
      <c r="G1" s="139"/>
      <c r="H1" s="139"/>
      <c r="I1" s="139"/>
    </row>
    <row r="2" s="138" customFormat="true" ht="14.25" hidden="false" customHeight="true" outlineLevel="0" collapsed="false">
      <c r="A2" s="139"/>
      <c r="B2" s="139"/>
      <c r="C2" s="139"/>
      <c r="D2" s="139"/>
      <c r="E2" s="139"/>
      <c r="F2" s="139"/>
      <c r="G2" s="139"/>
      <c r="H2" s="139"/>
      <c r="I2" s="139"/>
    </row>
    <row r="3" customFormat="false" ht="14.25" hidden="false" customHeight="true" outlineLevel="0" collapsed="false">
      <c r="A3" s="140" t="s">
        <v>195</v>
      </c>
      <c r="B3" s="140"/>
      <c r="C3" s="140"/>
      <c r="D3" s="140"/>
      <c r="E3" s="141"/>
      <c r="F3" s="140" t="s">
        <v>196</v>
      </c>
      <c r="G3" s="140"/>
      <c r="H3" s="140"/>
      <c r="I3" s="140"/>
    </row>
    <row r="4" customFormat="false" ht="14.25" hidden="false" customHeight="true" outlineLevel="0" collapsed="false">
      <c r="A4" s="142" t="s">
        <v>178</v>
      </c>
      <c r="B4" s="142" t="s">
        <v>179</v>
      </c>
      <c r="C4" s="142" t="s">
        <v>180</v>
      </c>
      <c r="D4" s="142" t="s">
        <v>181</v>
      </c>
      <c r="E4" s="141"/>
      <c r="F4" s="142" t="s">
        <v>178</v>
      </c>
      <c r="G4" s="142" t="s">
        <v>179</v>
      </c>
      <c r="H4" s="142" t="s">
        <v>180</v>
      </c>
      <c r="I4" s="142" t="s">
        <v>181</v>
      </c>
    </row>
    <row r="5" customFormat="false" ht="14.25" hidden="false" customHeight="true" outlineLevel="0" collapsed="false">
      <c r="A5" s="143" t="s">
        <v>182</v>
      </c>
      <c r="B5" s="144" t="n">
        <v>1</v>
      </c>
      <c r="C5" s="145" t="n">
        <v>0</v>
      </c>
      <c r="D5" s="145" t="n">
        <v>0</v>
      </c>
      <c r="E5" s="141"/>
      <c r="F5" s="143" t="s">
        <v>182</v>
      </c>
      <c r="G5" s="144" t="n">
        <v>1</v>
      </c>
      <c r="H5" s="145" t="n">
        <v>0</v>
      </c>
      <c r="I5" s="145" t="n">
        <v>0</v>
      </c>
    </row>
    <row r="6" customFormat="false" ht="14.25" hidden="false" customHeight="true" outlineLevel="0" collapsed="false">
      <c r="A6" s="143"/>
      <c r="B6" s="144" t="s">
        <v>197</v>
      </c>
      <c r="C6" s="145"/>
      <c r="D6" s="145"/>
      <c r="E6" s="141"/>
      <c r="F6" s="143"/>
      <c r="G6" s="144" t="s">
        <v>198</v>
      </c>
      <c r="H6" s="145"/>
      <c r="I6" s="145"/>
    </row>
    <row r="7" customFormat="false" ht="14.25" hidden="false" customHeight="true" outlineLevel="0" collapsed="false">
      <c r="A7" s="143" t="s">
        <v>184</v>
      </c>
      <c r="B7" s="144" t="n">
        <v>1</v>
      </c>
      <c r="C7" s="145" t="n">
        <f aca="false">'ITEM 1 - SERVENTE SEM INSALUBRIDADE'!C205</f>
        <v>3370.11369773366</v>
      </c>
      <c r="D7" s="145" t="n">
        <f aca="false">(B7/B8)*C7</f>
        <v>0.561685616288944</v>
      </c>
      <c r="E7" s="141"/>
      <c r="F7" s="143" t="s">
        <v>184</v>
      </c>
      <c r="G7" s="144" t="n">
        <v>1</v>
      </c>
      <c r="H7" s="145" t="n">
        <f aca="false">C7</f>
        <v>3370.11369773366</v>
      </c>
      <c r="I7" s="145" t="n">
        <f aca="false">(G7/G8)*H7</f>
        <v>1.87228538762981</v>
      </c>
    </row>
    <row r="8" customFormat="false" ht="14.25" hidden="false" customHeight="true" outlineLevel="0" collapsed="false">
      <c r="A8" s="143"/>
      <c r="B8" s="144" t="n">
        <v>6000</v>
      </c>
      <c r="C8" s="145"/>
      <c r="D8" s="145"/>
      <c r="E8" s="141"/>
      <c r="F8" s="143"/>
      <c r="G8" s="144" t="n">
        <v>1800</v>
      </c>
      <c r="H8" s="145"/>
      <c r="I8" s="145"/>
    </row>
    <row r="9" customFormat="false" ht="14.25" hidden="false" customHeight="true" outlineLevel="0" collapsed="false">
      <c r="A9" s="146" t="s">
        <v>185</v>
      </c>
      <c r="B9" s="146"/>
      <c r="C9" s="146"/>
      <c r="D9" s="147" t="n">
        <f aca="false">D5+D7</f>
        <v>0.561685616288944</v>
      </c>
      <c r="E9" s="141"/>
      <c r="F9" s="146" t="s">
        <v>185</v>
      </c>
      <c r="G9" s="146"/>
      <c r="H9" s="146"/>
      <c r="I9" s="147" t="n">
        <f aca="false">I5+I7</f>
        <v>1.87228538762981</v>
      </c>
    </row>
    <row r="10" customFormat="false" ht="12.75" hidden="false" customHeight="true" outlineLevel="0" collapsed="false">
      <c r="A10" s="148"/>
      <c r="B10" s="148"/>
      <c r="C10" s="148"/>
      <c r="D10" s="148"/>
      <c r="E10" s="141"/>
      <c r="F10" s="148"/>
      <c r="G10" s="148"/>
      <c r="H10" s="148"/>
      <c r="I10" s="148"/>
    </row>
    <row r="11" customFormat="false" ht="12.75" hidden="false" customHeight="true" outlineLevel="0" collapsed="false">
      <c r="A11" s="140" t="s">
        <v>199</v>
      </c>
      <c r="B11" s="140"/>
      <c r="C11" s="140"/>
      <c r="D11" s="140"/>
      <c r="E11" s="141"/>
      <c r="F11" s="140" t="s">
        <v>200</v>
      </c>
      <c r="G11" s="140"/>
      <c r="H11" s="140"/>
      <c r="I11" s="140"/>
    </row>
    <row r="12" s="138" customFormat="true" ht="12.75" hidden="false" customHeight="true" outlineLevel="0" collapsed="false">
      <c r="A12" s="142" t="s">
        <v>178</v>
      </c>
      <c r="B12" s="142" t="s">
        <v>179</v>
      </c>
      <c r="C12" s="142" t="s">
        <v>180</v>
      </c>
      <c r="D12" s="142" t="s">
        <v>181</v>
      </c>
      <c r="E12" s="141"/>
      <c r="F12" s="142" t="s">
        <v>178</v>
      </c>
      <c r="G12" s="142" t="s">
        <v>179</v>
      </c>
      <c r="H12" s="142" t="s">
        <v>180</v>
      </c>
      <c r="I12" s="142" t="s">
        <v>181</v>
      </c>
    </row>
    <row r="13" customFormat="false" ht="12.75" hidden="false" customHeight="true" outlineLevel="0" collapsed="false">
      <c r="A13" s="143" t="s">
        <v>182</v>
      </c>
      <c r="B13" s="144" t="n">
        <v>1</v>
      </c>
      <c r="C13" s="145" t="n">
        <v>0</v>
      </c>
      <c r="D13" s="145" t="n">
        <v>0</v>
      </c>
      <c r="E13" s="141"/>
      <c r="F13" s="143" t="s">
        <v>182</v>
      </c>
      <c r="G13" s="144" t="n">
        <v>1</v>
      </c>
      <c r="H13" s="145" t="n">
        <v>0</v>
      </c>
      <c r="I13" s="145" t="n">
        <v>0</v>
      </c>
    </row>
    <row r="14" customFormat="false" ht="12.75" hidden="false" customHeight="true" outlineLevel="0" collapsed="false">
      <c r="A14" s="143"/>
      <c r="B14" s="144" t="s">
        <v>201</v>
      </c>
      <c r="C14" s="145"/>
      <c r="D14" s="145"/>
      <c r="E14" s="141"/>
      <c r="F14" s="143"/>
      <c r="G14" s="144" t="s">
        <v>202</v>
      </c>
      <c r="H14" s="145"/>
      <c r="I14" s="145"/>
    </row>
    <row r="15" customFormat="false" ht="12.75" hidden="false" customHeight="true" outlineLevel="0" collapsed="false">
      <c r="A15" s="143" t="s">
        <v>184</v>
      </c>
      <c r="B15" s="144" t="n">
        <v>1</v>
      </c>
      <c r="C15" s="145" t="n">
        <f aca="false">C7</f>
        <v>3370.11369773366</v>
      </c>
      <c r="D15" s="145" t="n">
        <f aca="false">(B15/B16)*C15</f>
        <v>1.24819025841988</v>
      </c>
      <c r="E15" s="141"/>
      <c r="F15" s="143" t="s">
        <v>184</v>
      </c>
      <c r="G15" s="144" t="n">
        <v>1</v>
      </c>
      <c r="H15" s="145" t="n">
        <f aca="false">C7</f>
        <v>3370.11369773366</v>
      </c>
      <c r="I15" s="145" t="n">
        <f aca="false">(G15/G16)*H15</f>
        <v>0.0337011369773366</v>
      </c>
    </row>
    <row r="16" customFormat="false" ht="12.75" hidden="false" customHeight="true" outlineLevel="0" collapsed="false">
      <c r="A16" s="143"/>
      <c r="B16" s="144" t="n">
        <v>2700</v>
      </c>
      <c r="C16" s="145"/>
      <c r="D16" s="145"/>
      <c r="E16" s="141"/>
      <c r="F16" s="143"/>
      <c r="G16" s="144" t="n">
        <v>100000</v>
      </c>
      <c r="H16" s="145"/>
      <c r="I16" s="145"/>
    </row>
    <row r="17" customFormat="false" ht="12.75" hidden="false" customHeight="true" outlineLevel="0" collapsed="false">
      <c r="A17" s="146" t="s">
        <v>185</v>
      </c>
      <c r="B17" s="146"/>
      <c r="C17" s="146"/>
      <c r="D17" s="147" t="n">
        <f aca="false">D13+D15</f>
        <v>1.24819025841988</v>
      </c>
      <c r="E17" s="141"/>
      <c r="F17" s="146" t="s">
        <v>185</v>
      </c>
      <c r="G17" s="146"/>
      <c r="H17" s="146"/>
      <c r="I17" s="147" t="n">
        <f aca="false">I13+I15</f>
        <v>0.0337011369773366</v>
      </c>
    </row>
    <row r="18" customFormat="false" ht="12.75" hidden="false" customHeight="true" outlineLevel="0" collapsed="false">
      <c r="A18" s="148"/>
      <c r="B18" s="148"/>
      <c r="C18" s="148"/>
      <c r="D18" s="148"/>
      <c r="E18" s="141"/>
      <c r="F18" s="149"/>
      <c r="G18" s="149"/>
      <c r="H18" s="149"/>
      <c r="I18" s="149"/>
    </row>
    <row r="19" customFormat="false" ht="12.75" hidden="false" customHeight="true" outlineLevel="0" collapsed="false">
      <c r="A19" s="140" t="s">
        <v>203</v>
      </c>
      <c r="B19" s="140"/>
      <c r="C19" s="140"/>
      <c r="D19" s="140"/>
      <c r="E19" s="141"/>
      <c r="F19" s="150"/>
      <c r="G19" s="150"/>
      <c r="H19" s="150"/>
      <c r="I19" s="150"/>
    </row>
    <row r="20" customFormat="false" ht="12.75" hidden="false" customHeight="true" outlineLevel="0" collapsed="false">
      <c r="A20" s="142" t="s">
        <v>178</v>
      </c>
      <c r="B20" s="142" t="s">
        <v>179</v>
      </c>
      <c r="C20" s="142" t="s">
        <v>180</v>
      </c>
      <c r="D20" s="142" t="s">
        <v>181</v>
      </c>
      <c r="E20" s="141"/>
      <c r="F20" s="151"/>
      <c r="G20" s="151"/>
      <c r="H20" s="151"/>
      <c r="I20" s="151"/>
    </row>
    <row r="21" customFormat="false" ht="12.75" hidden="false" customHeight="true" outlineLevel="0" collapsed="false">
      <c r="A21" s="143" t="s">
        <v>182</v>
      </c>
      <c r="B21" s="144" t="n">
        <v>1</v>
      </c>
      <c r="C21" s="145" t="n">
        <v>0</v>
      </c>
      <c r="D21" s="145" t="n">
        <v>0</v>
      </c>
      <c r="E21" s="141"/>
      <c r="F21" s="150"/>
      <c r="G21" s="151"/>
      <c r="H21" s="150"/>
      <c r="I21" s="150"/>
    </row>
    <row r="22" customFormat="false" ht="12.75" hidden="false" customHeight="true" outlineLevel="0" collapsed="false">
      <c r="A22" s="143"/>
      <c r="B22" s="144" t="s">
        <v>201</v>
      </c>
      <c r="C22" s="145"/>
      <c r="D22" s="145"/>
      <c r="E22" s="141"/>
      <c r="F22" s="150"/>
      <c r="G22" s="151"/>
      <c r="H22" s="150"/>
      <c r="I22" s="150"/>
    </row>
    <row r="23" customFormat="false" ht="12.75" hidden="false" customHeight="true" outlineLevel="0" collapsed="false">
      <c r="A23" s="143" t="s">
        <v>184</v>
      </c>
      <c r="B23" s="144" t="n">
        <v>1</v>
      </c>
      <c r="C23" s="145" t="n">
        <f aca="false">C7</f>
        <v>3370.11369773366</v>
      </c>
      <c r="D23" s="145" t="n">
        <f aca="false">(B23/B24)*C23</f>
        <v>1.24819025841988</v>
      </c>
      <c r="E23" s="141"/>
      <c r="F23" s="150"/>
      <c r="G23" s="151"/>
      <c r="H23" s="152"/>
      <c r="I23" s="152"/>
    </row>
    <row r="24" customFormat="false" ht="12.75" hidden="false" customHeight="true" outlineLevel="0" collapsed="false">
      <c r="A24" s="143"/>
      <c r="B24" s="144" t="n">
        <v>2700</v>
      </c>
      <c r="C24" s="145"/>
      <c r="D24" s="145"/>
      <c r="E24" s="141"/>
      <c r="F24" s="150"/>
      <c r="G24" s="151"/>
      <c r="H24" s="152"/>
      <c r="I24" s="152"/>
    </row>
    <row r="25" customFormat="false" ht="12.75" hidden="false" customHeight="true" outlineLevel="0" collapsed="false">
      <c r="A25" s="146" t="s">
        <v>185</v>
      </c>
      <c r="B25" s="146"/>
      <c r="C25" s="146"/>
      <c r="D25" s="147" t="n">
        <f aca="false">D21+D23</f>
        <v>1.24819025841988</v>
      </c>
      <c r="E25" s="141"/>
      <c r="F25" s="150"/>
      <c r="G25" s="150"/>
      <c r="H25" s="150"/>
      <c r="I25" s="153"/>
    </row>
    <row r="40" customFormat="false" ht="14.25" hidden="false" customHeight="true" outlineLevel="0" collapsed="false"/>
    <row r="41" customFormat="false" ht="14.2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A1:I2"/>
    <mergeCell ref="A3:D3"/>
    <mergeCell ref="E3:E25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9" activeCellId="0" sqref="F29"/>
    </sheetView>
  </sheetViews>
  <sheetFormatPr defaultRowHeight="12.75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16.29"/>
    <col collapsed="false" customWidth="true" hidden="false" outlineLevel="0" max="3" min="3" style="0" width="24.15"/>
    <col collapsed="false" customWidth="true" hidden="false" outlineLevel="0" max="4" min="4" style="0" width="32.15"/>
    <col collapsed="false" customWidth="true" hidden="false" outlineLevel="0" max="5" min="5" style="0" width="13.57"/>
    <col collapsed="false" customWidth="true" hidden="false" outlineLevel="0" max="6" min="6" style="0" width="19.85"/>
    <col collapsed="false" customWidth="true" hidden="false" outlineLevel="0" max="7" min="7" style="0" width="16.29"/>
    <col collapsed="false" customWidth="true" hidden="false" outlineLevel="0" max="8" min="8" style="0" width="19.85"/>
    <col collapsed="false" customWidth="true" hidden="false" outlineLevel="0" max="9" min="9" style="0" width="10.99"/>
    <col collapsed="false" customWidth="true" hidden="false" outlineLevel="0" max="1025" min="10" style="0" width="8.71"/>
  </cols>
  <sheetData>
    <row r="1" customFormat="false" ht="12.8" hidden="false" customHeight="false" outlineLevel="0" collapsed="false">
      <c r="A1" s="139" t="s">
        <v>204</v>
      </c>
      <c r="B1" s="139"/>
      <c r="C1" s="139"/>
      <c r="D1" s="139"/>
      <c r="E1" s="139"/>
      <c r="F1" s="139"/>
      <c r="G1" s="139"/>
    </row>
    <row r="2" s="138" customFormat="true" ht="12.8" hidden="false" customHeight="false" outlineLevel="0" collapsed="false">
      <c r="A2" s="140" t="s">
        <v>205</v>
      </c>
      <c r="B2" s="140"/>
      <c r="C2" s="140"/>
      <c r="D2" s="140"/>
      <c r="E2" s="140"/>
      <c r="F2" s="140"/>
      <c r="G2" s="140"/>
    </row>
    <row r="3" customFormat="false" ht="12.8" hidden="false" customHeight="false" outlineLevel="0" collapsed="false">
      <c r="A3" s="154" t="s">
        <v>178</v>
      </c>
      <c r="B3" s="155" t="s">
        <v>179</v>
      </c>
      <c r="C3" s="155" t="s">
        <v>206</v>
      </c>
      <c r="D3" s="155" t="s">
        <v>207</v>
      </c>
      <c r="E3" s="142" t="s">
        <v>208</v>
      </c>
      <c r="F3" s="155" t="s">
        <v>180</v>
      </c>
      <c r="G3" s="155" t="s">
        <v>181</v>
      </c>
    </row>
    <row r="4" customFormat="false" ht="12.8" hidden="false" customHeight="false" outlineLevel="0" collapsed="false">
      <c r="A4" s="156" t="s">
        <v>182</v>
      </c>
      <c r="B4" s="144" t="n">
        <v>1</v>
      </c>
      <c r="C4" s="143" t="n">
        <v>16</v>
      </c>
      <c r="D4" s="144" t="n">
        <v>1</v>
      </c>
      <c r="E4" s="157" t="n">
        <v>0</v>
      </c>
      <c r="F4" s="145" t="n">
        <v>0</v>
      </c>
      <c r="G4" s="145" t="n">
        <v>0</v>
      </c>
      <c r="H4" s="158" t="n">
        <f aca="false">1/(30*300)</f>
        <v>0.000111111111111111</v>
      </c>
      <c r="I4" s="158"/>
      <c r="J4" s="158" t="n">
        <f aca="false">1/191.4</f>
        <v>0.00522466039707419</v>
      </c>
    </row>
    <row r="5" customFormat="false" ht="12.8" hidden="false" customHeight="false" outlineLevel="0" collapsed="false">
      <c r="A5" s="156"/>
      <c r="B5" s="144" t="s">
        <v>209</v>
      </c>
      <c r="C5" s="143"/>
      <c r="D5" s="159" t="n">
        <v>188.76</v>
      </c>
      <c r="E5" s="157"/>
      <c r="F5" s="145"/>
      <c r="G5" s="145"/>
      <c r="H5" s="158" t="n">
        <f aca="false">1/130</f>
        <v>0.00769230769230769</v>
      </c>
      <c r="I5" s="158"/>
      <c r="J5" s="158" t="n">
        <f aca="false">1/191.4</f>
        <v>0.00522466039707419</v>
      </c>
    </row>
    <row r="6" customFormat="false" ht="12.8" hidden="false" customHeight="false" outlineLevel="0" collapsed="false">
      <c r="A6" s="156" t="s">
        <v>184</v>
      </c>
      <c r="B6" s="144" t="n">
        <v>1</v>
      </c>
      <c r="C6" s="143" t="n">
        <v>16</v>
      </c>
      <c r="D6" s="144" t="n">
        <v>1</v>
      </c>
      <c r="E6" s="160" t="n">
        <f aca="false">(D6/D7)*C6*(B6/B7)</f>
        <v>0.000652028624056596</v>
      </c>
      <c r="F6" s="145" t="n">
        <f aca="false">'ITEM 1 - SERVENTE SEM INSALUBRIDADE'!C205</f>
        <v>3370.11369773366</v>
      </c>
      <c r="G6" s="145" t="n">
        <f aca="false">E6*F6</f>
        <v>2.19741059724757</v>
      </c>
      <c r="H6" s="161"/>
      <c r="I6" s="161"/>
      <c r="J6" s="161"/>
    </row>
    <row r="7" customFormat="false" ht="12.8" hidden="false" customHeight="false" outlineLevel="0" collapsed="false">
      <c r="A7" s="156"/>
      <c r="B7" s="144" t="n">
        <v>130</v>
      </c>
      <c r="C7" s="143"/>
      <c r="D7" s="159" t="n">
        <v>188.76</v>
      </c>
      <c r="E7" s="160"/>
      <c r="F7" s="145"/>
      <c r="G7" s="145"/>
      <c r="H7" s="161"/>
      <c r="I7" s="161"/>
      <c r="J7" s="161"/>
    </row>
    <row r="8" customFormat="false" ht="12.8" hidden="false" customHeight="false" outlineLevel="0" collapsed="false">
      <c r="A8" s="162" t="s">
        <v>210</v>
      </c>
      <c r="B8" s="162"/>
      <c r="C8" s="162"/>
      <c r="D8" s="162"/>
      <c r="E8" s="162"/>
      <c r="F8" s="162"/>
      <c r="G8" s="147" t="n">
        <f aca="false">G5+G6</f>
        <v>2.19741059724757</v>
      </c>
      <c r="H8" s="161"/>
      <c r="I8" s="161"/>
      <c r="J8" s="161"/>
    </row>
    <row r="9" customFormat="false" ht="12.8" hidden="false" customHeight="false" outlineLevel="0" collapsed="false">
      <c r="A9" s="140" t="s">
        <v>211</v>
      </c>
      <c r="B9" s="140"/>
      <c r="C9" s="140"/>
      <c r="D9" s="140"/>
      <c r="E9" s="140"/>
      <c r="F9" s="140"/>
      <c r="G9" s="140"/>
      <c r="H9" s="161"/>
      <c r="I9" s="161"/>
      <c r="J9" s="161"/>
    </row>
    <row r="10" customFormat="false" ht="12.8" hidden="false" customHeight="false" outlineLevel="0" collapsed="false">
      <c r="A10" s="154" t="s">
        <v>178</v>
      </c>
      <c r="B10" s="155" t="s">
        <v>179</v>
      </c>
      <c r="C10" s="155" t="s">
        <v>206</v>
      </c>
      <c r="D10" s="155" t="s">
        <v>207</v>
      </c>
      <c r="E10" s="142" t="s">
        <v>208</v>
      </c>
      <c r="F10" s="155" t="s">
        <v>180</v>
      </c>
      <c r="G10" s="155" t="s">
        <v>181</v>
      </c>
      <c r="H10" s="161"/>
      <c r="I10" s="161"/>
      <c r="J10" s="161"/>
    </row>
    <row r="11" customFormat="false" ht="12.8" hidden="false" customHeight="false" outlineLevel="0" collapsed="false">
      <c r="A11" s="156" t="s">
        <v>182</v>
      </c>
      <c r="B11" s="144" t="n">
        <v>1</v>
      </c>
      <c r="C11" s="143" t="n">
        <v>16</v>
      </c>
      <c r="D11" s="144" t="n">
        <v>1</v>
      </c>
      <c r="E11" s="157" t="n">
        <f aca="false">I11*C11*K11</f>
        <v>0</v>
      </c>
      <c r="F11" s="145" t="n">
        <v>0</v>
      </c>
      <c r="G11" s="145" t="n">
        <v>0</v>
      </c>
      <c r="H11" s="161"/>
      <c r="I11" s="161"/>
      <c r="J11" s="161"/>
    </row>
    <row r="12" customFormat="false" ht="12.8" hidden="false" customHeight="false" outlineLevel="0" collapsed="false">
      <c r="A12" s="163"/>
      <c r="B12" s="144" t="s">
        <v>212</v>
      </c>
      <c r="C12" s="143"/>
      <c r="D12" s="159" t="n">
        <v>188.76</v>
      </c>
      <c r="E12" s="157"/>
      <c r="F12" s="145"/>
      <c r="G12" s="145"/>
      <c r="H12" s="161" t="n">
        <f aca="false">1/300</f>
        <v>0.00333333333333333</v>
      </c>
      <c r="I12" s="161"/>
      <c r="J12" s="161"/>
    </row>
    <row r="13" customFormat="false" ht="12.8" hidden="false" customHeight="false" outlineLevel="0" collapsed="false">
      <c r="A13" s="156" t="s">
        <v>184</v>
      </c>
      <c r="B13" s="144" t="n">
        <v>1</v>
      </c>
      <c r="C13" s="143" t="n">
        <v>16</v>
      </c>
      <c r="D13" s="144" t="n">
        <v>1</v>
      </c>
      <c r="E13" s="160" t="n">
        <f aca="false">(D13/D14)*C13*(B13/B14)</f>
        <v>0.000223062424019362</v>
      </c>
      <c r="F13" s="145" t="n">
        <f aca="false">F6</f>
        <v>3370.11369773366</v>
      </c>
      <c r="G13" s="145" t="n">
        <f aca="false">E13*F13</f>
        <v>0.751745730637326</v>
      </c>
      <c r="H13" s="161" t="n">
        <f aca="false">1/188.76</f>
        <v>0.00529773257045984</v>
      </c>
      <c r="I13" s="161"/>
      <c r="J13" s="161"/>
    </row>
    <row r="14" customFormat="false" ht="12.8" hidden="false" customHeight="false" outlineLevel="0" collapsed="false">
      <c r="A14" s="163"/>
      <c r="B14" s="144" t="n">
        <v>380</v>
      </c>
      <c r="C14" s="143"/>
      <c r="D14" s="159" t="n">
        <v>188.76</v>
      </c>
      <c r="E14" s="160"/>
      <c r="F14" s="145"/>
      <c r="G14" s="145"/>
      <c r="H14" s="161" t="n">
        <f aca="false">H12*C13*H13</f>
        <v>0.000282545737091192</v>
      </c>
      <c r="I14" s="161"/>
      <c r="J14" s="161"/>
    </row>
    <row r="15" customFormat="false" ht="12.8" hidden="false" customHeight="false" outlineLevel="0" collapsed="false">
      <c r="A15" s="162" t="s">
        <v>210</v>
      </c>
      <c r="B15" s="162"/>
      <c r="C15" s="162"/>
      <c r="D15" s="162"/>
      <c r="E15" s="162"/>
      <c r="F15" s="162"/>
      <c r="G15" s="147" t="n">
        <f aca="false">G11+G13</f>
        <v>0.751745730637326</v>
      </c>
    </row>
    <row r="16" customFormat="false" ht="12.8" hidden="false" customHeight="false" outlineLevel="0" collapsed="false">
      <c r="A16" s="140" t="s">
        <v>213</v>
      </c>
      <c r="B16" s="140"/>
      <c r="C16" s="140"/>
      <c r="D16" s="140"/>
      <c r="E16" s="140"/>
      <c r="F16" s="140"/>
      <c r="G16" s="140"/>
    </row>
    <row r="17" customFormat="false" ht="12.8" hidden="false" customHeight="false" outlineLevel="0" collapsed="false">
      <c r="A17" s="154" t="s">
        <v>178</v>
      </c>
      <c r="B17" s="155" t="s">
        <v>179</v>
      </c>
      <c r="C17" s="155" t="s">
        <v>206</v>
      </c>
      <c r="D17" s="155" t="s">
        <v>207</v>
      </c>
      <c r="E17" s="142" t="s">
        <v>208</v>
      </c>
      <c r="F17" s="155" t="s">
        <v>180</v>
      </c>
      <c r="G17" s="155" t="s">
        <v>181</v>
      </c>
    </row>
    <row r="18" customFormat="false" ht="12.8" hidden="false" customHeight="false" outlineLevel="0" collapsed="false">
      <c r="A18" s="156" t="s">
        <v>182</v>
      </c>
      <c r="B18" s="144" t="n">
        <v>1</v>
      </c>
      <c r="C18" s="143" t="n">
        <v>16</v>
      </c>
      <c r="D18" s="144" t="n">
        <v>1</v>
      </c>
      <c r="E18" s="157" t="n">
        <f aca="false">I18*C18*K18</f>
        <v>0</v>
      </c>
      <c r="F18" s="145" t="n">
        <v>0</v>
      </c>
      <c r="G18" s="145" t="n">
        <v>0</v>
      </c>
    </row>
    <row r="19" customFormat="false" ht="12.8" hidden="false" customHeight="false" outlineLevel="0" collapsed="false">
      <c r="A19" s="163"/>
      <c r="B19" s="144" t="s">
        <v>212</v>
      </c>
      <c r="C19" s="143"/>
      <c r="D19" s="159" t="n">
        <v>188.76</v>
      </c>
      <c r="E19" s="157"/>
      <c r="F19" s="145"/>
      <c r="G19" s="145"/>
    </row>
    <row r="20" customFormat="false" ht="12.8" hidden="false" customHeight="false" outlineLevel="0" collapsed="false">
      <c r="A20" s="156" t="s">
        <v>184</v>
      </c>
      <c r="B20" s="144" t="n">
        <v>1</v>
      </c>
      <c r="C20" s="143" t="n">
        <v>16</v>
      </c>
      <c r="D20" s="144" t="n">
        <v>1</v>
      </c>
      <c r="E20" s="160" t="n">
        <f aca="false">(D20/D21)*C20*(B20/B21)</f>
        <v>0.000223062424019362</v>
      </c>
      <c r="F20" s="145" t="n">
        <f aca="false">F6</f>
        <v>3370.11369773366</v>
      </c>
      <c r="G20" s="145" t="n">
        <f aca="false">E20*F20</f>
        <v>0.751745730637326</v>
      </c>
    </row>
    <row r="21" customFormat="false" ht="12.8" hidden="false" customHeight="false" outlineLevel="0" collapsed="false">
      <c r="A21" s="163"/>
      <c r="B21" s="144" t="n">
        <v>380</v>
      </c>
      <c r="C21" s="143"/>
      <c r="D21" s="159" t="n">
        <v>188.76</v>
      </c>
      <c r="E21" s="160"/>
      <c r="F21" s="145"/>
      <c r="G21" s="145"/>
    </row>
    <row r="22" customFormat="false" ht="12.8" hidden="false" customHeight="false" outlineLevel="0" collapsed="false">
      <c r="A22" s="162" t="s">
        <v>210</v>
      </c>
      <c r="B22" s="162"/>
      <c r="C22" s="162"/>
      <c r="D22" s="162"/>
      <c r="E22" s="162"/>
      <c r="F22" s="162"/>
      <c r="G22" s="147" t="n">
        <f aca="false">G18+G20</f>
        <v>0.751745730637326</v>
      </c>
    </row>
    <row r="28" customFormat="false" ht="12.8" hidden="false" customHeight="false" outlineLevel="0" collapsed="false"/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14" activeCellId="0" sqref="K14"/>
    </sheetView>
  </sheetViews>
  <sheetFormatPr defaultRowHeight="12.8" outlineLevelRow="0" outlineLevelCol="0"/>
  <cols>
    <col collapsed="false" customWidth="true" hidden="false" outlineLevel="0" max="1" min="1" style="0" width="54.3"/>
    <col collapsed="false" customWidth="true" hidden="false" outlineLevel="0" max="2" min="2" style="0" width="20.71"/>
    <col collapsed="false" customWidth="true" hidden="false" outlineLevel="0" max="3" min="3" style="0" width="9.29"/>
    <col collapsed="false" customWidth="true" hidden="false" outlineLevel="0" max="4" min="4" style="0" width="8.71"/>
    <col collapsed="false" customWidth="true" hidden="false" outlineLevel="0" max="5" min="5" style="0" width="11.3"/>
    <col collapsed="false" customWidth="true" hidden="false" outlineLevel="0" max="6" min="6" style="0" width="21.29"/>
    <col collapsed="false" customWidth="false" hidden="false" outlineLevel="0" max="16" min="7" style="0" width="11.57"/>
    <col collapsed="false" customWidth="true" hidden="false" outlineLevel="0" max="26" min="17" style="0" width="9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39" t="s">
        <v>214</v>
      </c>
      <c r="B1" s="139"/>
      <c r="C1" s="139"/>
      <c r="D1" s="139"/>
      <c r="E1" s="139"/>
      <c r="F1" s="139"/>
    </row>
    <row r="2" s="138" customFormat="true" ht="14.25" hidden="false" customHeight="true" outlineLevel="0" collapsed="false">
      <c r="A2" s="140" t="s">
        <v>215</v>
      </c>
      <c r="B2" s="140"/>
      <c r="C2" s="140"/>
      <c r="D2" s="140"/>
      <c r="E2" s="140"/>
      <c r="F2" s="140"/>
    </row>
    <row r="3" customFormat="false" ht="14.25" hidden="false" customHeight="true" outlineLevel="0" collapsed="false">
      <c r="A3" s="155" t="s">
        <v>216</v>
      </c>
      <c r="B3" s="142" t="s">
        <v>217</v>
      </c>
      <c r="C3" s="155" t="s">
        <v>218</v>
      </c>
      <c r="D3" s="155" t="s">
        <v>219</v>
      </c>
      <c r="E3" s="155" t="s">
        <v>220</v>
      </c>
      <c r="F3" s="155" t="s">
        <v>221</v>
      </c>
    </row>
    <row r="4" s="138" customFormat="true" ht="14.25" hidden="false" customHeight="true" outlineLevel="0" collapsed="false">
      <c r="A4" s="164" t="s">
        <v>222</v>
      </c>
      <c r="B4" s="165" t="n">
        <v>214.55</v>
      </c>
      <c r="C4" s="166" t="n">
        <v>4.21</v>
      </c>
      <c r="D4" s="144" t="n">
        <v>12</v>
      </c>
      <c r="E4" s="166" t="n">
        <f aca="false">C4*D4</f>
        <v>50.52</v>
      </c>
      <c r="F4" s="167" t="n">
        <f aca="false">B4*E4</f>
        <v>10839.066</v>
      </c>
    </row>
    <row r="5" s="138" customFormat="true" ht="14.25" hidden="false" customHeight="true" outlineLevel="0" collapsed="false">
      <c r="A5" s="164" t="s">
        <v>223</v>
      </c>
      <c r="B5" s="165" t="n">
        <v>2368.94</v>
      </c>
      <c r="C5" s="166" t="n">
        <v>4.21</v>
      </c>
      <c r="D5" s="144" t="n">
        <v>12</v>
      </c>
      <c r="E5" s="166" t="n">
        <f aca="false">C5*D5</f>
        <v>50.52</v>
      </c>
      <c r="F5" s="167" t="n">
        <f aca="false">B5*E5</f>
        <v>119678.8488</v>
      </c>
    </row>
    <row r="6" s="138" customFormat="true" ht="14.25" hidden="false" customHeight="true" outlineLevel="0" collapsed="false">
      <c r="A6" s="164" t="s">
        <v>224</v>
      </c>
      <c r="B6" s="165" t="n">
        <v>476.28</v>
      </c>
      <c r="C6" s="166" t="n">
        <v>9.36</v>
      </c>
      <c r="D6" s="144" t="n">
        <v>12</v>
      </c>
      <c r="E6" s="166" t="n">
        <f aca="false">C6*D6</f>
        <v>112.32</v>
      </c>
      <c r="F6" s="167" t="n">
        <f aca="false">B6*E6</f>
        <v>53495.7696</v>
      </c>
    </row>
    <row r="7" s="138" customFormat="true" ht="14.25" hidden="false" customHeight="true" outlineLevel="0" collapsed="false">
      <c r="A7" s="164" t="s">
        <v>225</v>
      </c>
      <c r="B7" s="165" t="n">
        <v>349</v>
      </c>
      <c r="C7" s="166" t="n">
        <v>1.35</v>
      </c>
      <c r="D7" s="144" t="n">
        <v>12</v>
      </c>
      <c r="E7" s="166" t="n">
        <f aca="false">C7*D7</f>
        <v>16.2</v>
      </c>
      <c r="F7" s="167" t="n">
        <f aca="false">B7*E7</f>
        <v>5653.8</v>
      </c>
    </row>
    <row r="8" s="138" customFormat="true" ht="14.25" hidden="false" customHeight="true" outlineLevel="0" collapsed="false">
      <c r="A8" s="164" t="s">
        <v>226</v>
      </c>
      <c r="B8" s="165" t="n">
        <v>1225.72</v>
      </c>
      <c r="C8" s="166" t="n">
        <v>2.25</v>
      </c>
      <c r="D8" s="144" t="n">
        <v>12</v>
      </c>
      <c r="E8" s="166" t="n">
        <f aca="false">C8*D8</f>
        <v>27</v>
      </c>
      <c r="F8" s="167" t="n">
        <f aca="false">B8*E8</f>
        <v>33094.44</v>
      </c>
    </row>
    <row r="9" customFormat="false" ht="14.25" hidden="false" customHeight="true" outlineLevel="0" collapsed="false">
      <c r="A9" s="164" t="s">
        <v>227</v>
      </c>
      <c r="B9" s="165" t="n">
        <v>175.14</v>
      </c>
      <c r="C9" s="166" t="n">
        <v>21.52</v>
      </c>
      <c r="D9" s="144" t="n">
        <v>12</v>
      </c>
      <c r="E9" s="166" t="n">
        <f aca="false">C9*D9</f>
        <v>258.24</v>
      </c>
      <c r="F9" s="167" t="n">
        <f aca="false">B9*E9</f>
        <v>45228.1536</v>
      </c>
    </row>
    <row r="10" customFormat="false" ht="14.25" hidden="false" customHeight="true" outlineLevel="0" collapsed="false">
      <c r="A10" s="146" t="s">
        <v>228</v>
      </c>
      <c r="B10" s="146"/>
      <c r="C10" s="146"/>
      <c r="D10" s="146"/>
      <c r="E10" s="146"/>
      <c r="F10" s="168" t="n">
        <f aca="false">F4+F5+F6+F7+F8+F9</f>
        <v>267990.078</v>
      </c>
    </row>
    <row r="11" customFormat="false" ht="14.25" hidden="false" customHeight="true" outlineLevel="0" collapsed="false">
      <c r="A11" s="140" t="s">
        <v>229</v>
      </c>
      <c r="B11" s="140"/>
      <c r="C11" s="140"/>
      <c r="D11" s="140"/>
      <c r="E11" s="140"/>
      <c r="F11" s="140"/>
    </row>
    <row r="12" customFormat="false" ht="14.25" hidden="false" customHeight="true" outlineLevel="0" collapsed="false">
      <c r="A12" s="155" t="s">
        <v>216</v>
      </c>
      <c r="B12" s="142" t="s">
        <v>217</v>
      </c>
      <c r="C12" s="155" t="s">
        <v>218</v>
      </c>
      <c r="D12" s="155" t="s">
        <v>219</v>
      </c>
      <c r="E12" s="155" t="s">
        <v>220</v>
      </c>
      <c r="F12" s="155" t="s">
        <v>221</v>
      </c>
    </row>
    <row r="13" customFormat="false" ht="12.75" hidden="false" customHeight="true" outlineLevel="0" collapsed="false">
      <c r="A13" s="164" t="s">
        <v>230</v>
      </c>
      <c r="B13" s="169" t="n">
        <v>5145.94</v>
      </c>
      <c r="C13" s="166" t="n">
        <v>0.56</v>
      </c>
      <c r="D13" s="144" t="n">
        <v>12</v>
      </c>
      <c r="E13" s="166" t="n">
        <f aca="false">C13*D13</f>
        <v>6.72</v>
      </c>
      <c r="F13" s="167" t="n">
        <f aca="false">B13*E13</f>
        <v>34580.7168</v>
      </c>
    </row>
    <row r="14" customFormat="false" ht="12.75" hidden="false" customHeight="true" outlineLevel="0" collapsed="false">
      <c r="A14" s="164" t="s">
        <v>231</v>
      </c>
      <c r="B14" s="169" t="n">
        <v>1331.73</v>
      </c>
      <c r="C14" s="166" t="n">
        <v>1.87</v>
      </c>
      <c r="D14" s="144" t="n">
        <v>12</v>
      </c>
      <c r="E14" s="166" t="n">
        <f aca="false">C14*D14</f>
        <v>22.44</v>
      </c>
      <c r="F14" s="167" t="n">
        <f aca="false">B14*E14</f>
        <v>29884.0212</v>
      </c>
    </row>
    <row r="15" customFormat="false" ht="14.25" hidden="false" customHeight="true" outlineLevel="0" collapsed="false">
      <c r="A15" s="164" t="s">
        <v>232</v>
      </c>
      <c r="B15" s="169" t="n">
        <v>440.71</v>
      </c>
      <c r="C15" s="166" t="n">
        <v>1.25</v>
      </c>
      <c r="D15" s="144" t="n">
        <v>12</v>
      </c>
      <c r="E15" s="166" t="n">
        <f aca="false">C15*D15</f>
        <v>15</v>
      </c>
      <c r="F15" s="167" t="n">
        <f aca="false">B15*E15</f>
        <v>6610.65</v>
      </c>
    </row>
    <row r="16" customFormat="false" ht="12.75" hidden="false" customHeight="true" outlineLevel="0" collapsed="false">
      <c r="A16" s="164" t="s">
        <v>233</v>
      </c>
      <c r="B16" s="169" t="n">
        <v>505.02</v>
      </c>
      <c r="C16" s="166" t="n">
        <v>1.25</v>
      </c>
      <c r="D16" s="144" t="n">
        <v>12</v>
      </c>
      <c r="E16" s="166" t="n">
        <f aca="false">C16*D16</f>
        <v>15</v>
      </c>
      <c r="F16" s="167" t="n">
        <f aca="false">B16*E16</f>
        <v>7575.3</v>
      </c>
    </row>
    <row r="17" customFormat="false" ht="12.75" hidden="false" customHeight="true" outlineLevel="0" collapsed="false">
      <c r="A17" s="164" t="s">
        <v>234</v>
      </c>
      <c r="B17" s="169" t="n">
        <v>1351.81</v>
      </c>
      <c r="C17" s="166" t="n">
        <v>0.03</v>
      </c>
      <c r="D17" s="144" t="n">
        <v>12</v>
      </c>
      <c r="E17" s="166" t="n">
        <f aca="false">C17*D17</f>
        <v>0.36</v>
      </c>
      <c r="F17" s="167" t="n">
        <f aca="false">B17*E17</f>
        <v>486.6516</v>
      </c>
    </row>
    <row r="18" s="138" customFormat="true" ht="12.75" hidden="false" customHeight="true" outlineLevel="0" collapsed="false">
      <c r="A18" s="146" t="s">
        <v>235</v>
      </c>
      <c r="B18" s="146"/>
      <c r="C18" s="146"/>
      <c r="D18" s="146"/>
      <c r="E18" s="146"/>
      <c r="F18" s="168" t="n">
        <f aca="false">F13+F14+F15+F16+F17</f>
        <v>79137.3396</v>
      </c>
    </row>
    <row r="19" customFormat="false" ht="12.75" hidden="false" customHeight="true" outlineLevel="0" collapsed="false">
      <c r="A19" s="170" t="s">
        <v>204</v>
      </c>
      <c r="B19" s="170"/>
      <c r="C19" s="170"/>
      <c r="D19" s="170"/>
      <c r="E19" s="170"/>
      <c r="F19" s="170"/>
    </row>
    <row r="20" customFormat="false" ht="12.75" hidden="false" customHeight="true" outlineLevel="0" collapsed="false">
      <c r="A20" s="155" t="s">
        <v>216</v>
      </c>
      <c r="B20" s="142" t="s">
        <v>217</v>
      </c>
      <c r="C20" s="155" t="s">
        <v>218</v>
      </c>
      <c r="D20" s="155" t="s">
        <v>219</v>
      </c>
      <c r="E20" s="155" t="s">
        <v>220</v>
      </c>
      <c r="F20" s="155" t="s">
        <v>221</v>
      </c>
    </row>
    <row r="21" customFormat="false" ht="12.75" hidden="false" customHeight="true" outlineLevel="0" collapsed="false">
      <c r="A21" s="164" t="s">
        <v>236</v>
      </c>
      <c r="B21" s="165" t="n">
        <v>27</v>
      </c>
      <c r="C21" s="166" t="n">
        <v>2.2</v>
      </c>
      <c r="D21" s="144" t="n">
        <v>12</v>
      </c>
      <c r="E21" s="166" t="n">
        <f aca="false">C21*D21</f>
        <v>26.4</v>
      </c>
      <c r="F21" s="167" t="n">
        <f aca="false">B21*E21</f>
        <v>712.8</v>
      </c>
    </row>
    <row r="22" s="138" customFormat="true" ht="12.75" hidden="false" customHeight="true" outlineLevel="0" collapsed="false">
      <c r="A22" s="164" t="s">
        <v>237</v>
      </c>
      <c r="B22" s="165" t="n">
        <v>274</v>
      </c>
      <c r="C22" s="166" t="n">
        <v>0.75</v>
      </c>
      <c r="D22" s="144" t="n">
        <v>12</v>
      </c>
      <c r="E22" s="166" t="n">
        <f aca="false">C22*D22</f>
        <v>9</v>
      </c>
      <c r="F22" s="167" t="n">
        <f aca="false">B22*E22</f>
        <v>2466</v>
      </c>
    </row>
    <row r="23" s="138" customFormat="true" ht="12.75" hidden="false" customHeight="true" outlineLevel="0" collapsed="false">
      <c r="A23" s="164" t="s">
        <v>213</v>
      </c>
      <c r="B23" s="165" t="n">
        <v>301</v>
      </c>
      <c r="C23" s="166" t="n">
        <v>0.75</v>
      </c>
      <c r="D23" s="144" t="n">
        <v>12</v>
      </c>
      <c r="E23" s="166" t="n">
        <f aca="false">C23*D23</f>
        <v>9</v>
      </c>
      <c r="F23" s="167" t="n">
        <f aca="false">B23*E23</f>
        <v>2709</v>
      </c>
    </row>
    <row r="24" customFormat="false" ht="12.75" hidden="false" customHeight="true" outlineLevel="0" collapsed="false">
      <c r="A24" s="146" t="s">
        <v>238</v>
      </c>
      <c r="B24" s="146"/>
      <c r="C24" s="146"/>
      <c r="D24" s="146"/>
      <c r="E24" s="146"/>
      <c r="F24" s="168" t="n">
        <f aca="false">F21+F22+F23</f>
        <v>5887.8</v>
      </c>
    </row>
    <row r="25" customFormat="false" ht="12.8" hidden="false" customHeight="false" outlineLevel="0" collapsed="false">
      <c r="A25" s="162" t="s">
        <v>239</v>
      </c>
      <c r="B25" s="162"/>
      <c r="C25" s="162"/>
      <c r="D25" s="162"/>
      <c r="E25" s="162"/>
      <c r="F25" s="168" t="n">
        <f aca="false">F10+F18+F24</f>
        <v>353015.2176</v>
      </c>
    </row>
    <row r="26" customFormat="false" ht="12.75" hidden="false" customHeight="true" outlineLevel="0" collapsed="false">
      <c r="A26" s="146" t="s">
        <v>240</v>
      </c>
      <c r="B26" s="146"/>
      <c r="C26" s="146"/>
      <c r="D26" s="146"/>
      <c r="E26" s="146"/>
      <c r="F26" s="171" t="n">
        <f aca="false">F25/12</f>
        <v>29417.9348</v>
      </c>
    </row>
  </sheetData>
  <mergeCells count="9">
    <mergeCell ref="A1:F1"/>
    <mergeCell ref="A2:F2"/>
    <mergeCell ref="A10:E10"/>
    <mergeCell ref="A11:F11"/>
    <mergeCell ref="A18:E18"/>
    <mergeCell ref="A19:F19"/>
    <mergeCell ref="A24:E24"/>
    <mergeCell ref="A25:E25"/>
    <mergeCell ref="A26:E2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E21" activeCellId="0" sqref="E21"/>
    </sheetView>
  </sheetViews>
  <sheetFormatPr defaultRowHeight="12.75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6.79"/>
    <col collapsed="false" customWidth="true" hidden="false" outlineLevel="0" max="3" min="3" style="0" width="12.85"/>
    <col collapsed="false" customWidth="true" hidden="false" outlineLevel="0" max="4" min="4" style="0" width="19.11"/>
    <col collapsed="false" customWidth="true" hidden="false" outlineLevel="0" max="5" min="5" style="0" width="16.21"/>
    <col collapsed="false" customWidth="true" hidden="false" outlineLevel="0" max="6" min="6" style="0" width="15.53"/>
    <col collapsed="false" customWidth="false" hidden="false" outlineLevel="0" max="8" min="7" style="0" width="11.57"/>
    <col collapsed="false" customWidth="true" hidden="false" outlineLevel="0" max="9" min="9" style="0" width="3.12"/>
    <col collapsed="false" customWidth="false" hidden="false" outlineLevel="0" max="19" min="10" style="0" width="11.57"/>
    <col collapsed="false" customWidth="true" hidden="false" outlineLevel="0" max="26" min="20" style="0" width="9"/>
    <col collapsed="false" customWidth="true" hidden="false" outlineLevel="0" max="1025" min="27" style="0" width="14.43"/>
  </cols>
  <sheetData>
    <row r="1" customFormat="false" ht="16.5" hidden="false" customHeight="true" outlineLevel="0" collapsed="false">
      <c r="A1" s="172" t="s">
        <v>241</v>
      </c>
      <c r="B1" s="172"/>
      <c r="C1" s="172"/>
      <c r="D1" s="172"/>
      <c r="E1" s="172"/>
      <c r="F1" s="172"/>
      <c r="G1" s="172"/>
      <c r="H1" s="172"/>
      <c r="I1" s="172"/>
    </row>
    <row r="2" customFormat="false" ht="12.8" hidden="false" customHeight="false" outlineLevel="0" collapsed="false">
      <c r="A2" s="173" t="s">
        <v>242</v>
      </c>
      <c r="B2" s="174"/>
      <c r="C2" s="174"/>
      <c r="D2" s="174"/>
      <c r="E2" s="174"/>
      <c r="F2" s="174"/>
      <c r="G2" s="174"/>
      <c r="H2" s="174"/>
      <c r="I2" s="174"/>
    </row>
    <row r="3" customFormat="false" ht="12.75" hidden="false" customHeight="true" outlineLevel="0" collapsed="false">
      <c r="A3" s="175" t="s">
        <v>243</v>
      </c>
      <c r="B3" s="175"/>
      <c r="C3" s="175"/>
      <c r="D3" s="175"/>
      <c r="E3" s="175"/>
      <c r="F3" s="175"/>
      <c r="G3" s="175"/>
      <c r="H3" s="175"/>
      <c r="I3" s="175"/>
    </row>
    <row r="4" customFormat="false" ht="38.25" hidden="false" customHeight="true" outlineLevel="0" collapsed="false">
      <c r="A4" s="175" t="s">
        <v>244</v>
      </c>
      <c r="B4" s="175"/>
      <c r="C4" s="175"/>
      <c r="D4" s="175"/>
      <c r="E4" s="175"/>
      <c r="F4" s="175"/>
      <c r="G4" s="175"/>
      <c r="H4" s="175"/>
      <c r="I4" s="175"/>
    </row>
    <row r="5" customFormat="false" ht="50.25" hidden="false" customHeight="true" outlineLevel="0" collapsed="false">
      <c r="A5" s="175" t="s">
        <v>245</v>
      </c>
      <c r="B5" s="175"/>
      <c r="C5" s="175"/>
      <c r="D5" s="175"/>
      <c r="E5" s="175" t="s">
        <v>246</v>
      </c>
      <c r="F5" s="175"/>
      <c r="G5" s="175"/>
      <c r="H5" s="175"/>
      <c r="I5" s="175"/>
    </row>
    <row r="6" customFormat="false" ht="12.75" hidden="false" customHeight="true" outlineLevel="0" collapsed="false">
      <c r="A6" s="175" t="s">
        <v>247</v>
      </c>
      <c r="B6" s="175"/>
      <c r="C6" s="175" t="s">
        <v>248</v>
      </c>
      <c r="D6" s="175"/>
      <c r="E6" s="175" t="s">
        <v>249</v>
      </c>
      <c r="F6" s="175"/>
      <c r="G6" s="175" t="s">
        <v>250</v>
      </c>
      <c r="H6" s="175"/>
      <c r="I6" s="175"/>
    </row>
    <row r="7" customFormat="false" ht="12.8" hidden="false" customHeight="true" outlineLevel="0" collapsed="false">
      <c r="A7" s="176" t="s">
        <v>251</v>
      </c>
      <c r="B7" s="176" t="s">
        <v>252</v>
      </c>
      <c r="C7" s="176" t="s">
        <v>251</v>
      </c>
      <c r="D7" s="176" t="s">
        <v>252</v>
      </c>
      <c r="E7" s="176" t="s">
        <v>251</v>
      </c>
      <c r="F7" s="176" t="s">
        <v>252</v>
      </c>
      <c r="G7" s="176" t="s">
        <v>251</v>
      </c>
      <c r="H7" s="175" t="s">
        <v>252</v>
      </c>
      <c r="I7" s="175"/>
    </row>
    <row r="8" customFormat="false" ht="12.8" hidden="false" customHeight="false" outlineLevel="0" collapsed="false">
      <c r="A8" s="177" t="n">
        <v>3.7</v>
      </c>
      <c r="B8" s="177" t="n">
        <v>4.45</v>
      </c>
      <c r="C8" s="177" t="n">
        <v>2.47</v>
      </c>
      <c r="D8" s="177" t="n">
        <v>2.97</v>
      </c>
      <c r="E8" s="177" t="n">
        <v>1.64</v>
      </c>
      <c r="F8" s="177" t="n">
        <v>1.98</v>
      </c>
      <c r="G8" s="177" t="n">
        <v>1.1</v>
      </c>
      <c r="H8" s="178" t="n">
        <v>1.32</v>
      </c>
      <c r="I8" s="178"/>
    </row>
    <row r="9" customFormat="false" ht="12.8" hidden="false" customHeight="false" outlineLevel="0" collapsed="false">
      <c r="A9" s="173" t="s">
        <v>242</v>
      </c>
      <c r="B9" s="174"/>
      <c r="C9" s="174"/>
      <c r="D9" s="174"/>
      <c r="E9" s="174"/>
      <c r="F9" s="179"/>
      <c r="G9" s="174"/>
      <c r="H9" s="14"/>
      <c r="I9" s="14"/>
    </row>
    <row r="10" customFormat="false" ht="73.5" hidden="false" customHeight="true" outlineLevel="0" collapsed="false">
      <c r="A10" s="175" t="s">
        <v>253</v>
      </c>
      <c r="B10" s="175"/>
      <c r="C10" s="175"/>
      <c r="D10" s="175"/>
      <c r="E10" s="175" t="s">
        <v>254</v>
      </c>
      <c r="F10" s="175"/>
      <c r="G10" s="175"/>
      <c r="H10" s="175"/>
      <c r="I10" s="175"/>
    </row>
    <row r="11" customFormat="false" ht="12.75" hidden="false" customHeight="true" outlineLevel="0" collapsed="false">
      <c r="A11" s="175" t="s">
        <v>255</v>
      </c>
      <c r="B11" s="175"/>
      <c r="C11" s="175" t="s">
        <v>256</v>
      </c>
      <c r="D11" s="175"/>
      <c r="E11" s="175" t="s">
        <v>257</v>
      </c>
      <c r="F11" s="175"/>
      <c r="G11" s="175" t="s">
        <v>258</v>
      </c>
      <c r="H11" s="175"/>
      <c r="I11" s="175"/>
    </row>
    <row r="12" customFormat="false" ht="12.8" hidden="false" customHeight="true" outlineLevel="0" collapsed="false">
      <c r="A12" s="176" t="s">
        <v>251</v>
      </c>
      <c r="B12" s="176" t="s">
        <v>252</v>
      </c>
      <c r="C12" s="176" t="s">
        <v>251</v>
      </c>
      <c r="D12" s="176" t="s">
        <v>252</v>
      </c>
      <c r="E12" s="176" t="s">
        <v>251</v>
      </c>
      <c r="F12" s="176" t="s">
        <v>252</v>
      </c>
      <c r="G12" s="176" t="s">
        <v>251</v>
      </c>
      <c r="H12" s="175" t="s">
        <v>252</v>
      </c>
      <c r="I12" s="175"/>
    </row>
    <row r="13" customFormat="false" ht="12.8" hidden="false" customHeight="false" outlineLevel="0" collapsed="false">
      <c r="A13" s="177" t="n">
        <v>0.84</v>
      </c>
      <c r="B13" s="177" t="n">
        <v>1.01</v>
      </c>
      <c r="C13" s="177" t="n">
        <v>0.66</v>
      </c>
      <c r="D13" s="177" t="n">
        <v>0.79</v>
      </c>
      <c r="E13" s="177" t="n">
        <v>0.2</v>
      </c>
      <c r="F13" s="177" t="n">
        <v>0.24</v>
      </c>
      <c r="G13" s="177" t="n">
        <v>0.16</v>
      </c>
      <c r="H13" s="178" t="n">
        <v>0.2</v>
      </c>
      <c r="I13" s="178"/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26" customFormat="false" ht="14.25" hidden="false" customHeight="true" outlineLevel="0" collapsed="false"/>
  </sheetData>
  <mergeCells count="20">
    <mergeCell ref="A1:I1"/>
    <mergeCell ref="A3:I3"/>
    <mergeCell ref="A4:I4"/>
    <mergeCell ref="A5:D5"/>
    <mergeCell ref="E5:I5"/>
    <mergeCell ref="A6:B6"/>
    <mergeCell ref="C6:D6"/>
    <mergeCell ref="E6:F6"/>
    <mergeCell ref="G6:I6"/>
    <mergeCell ref="H7:I7"/>
    <mergeCell ref="H8:I8"/>
    <mergeCell ref="H9:I9"/>
    <mergeCell ref="A10:D10"/>
    <mergeCell ref="E10:I10"/>
    <mergeCell ref="A11:B11"/>
    <mergeCell ref="C11:D11"/>
    <mergeCell ref="E11:F11"/>
    <mergeCell ref="G11:I11"/>
    <mergeCell ref="H12:I12"/>
    <mergeCell ref="H13:I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995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2018-10-02T13:20:23Z</dcterms:created>
  <dc:creator>antonio.ferreira</dc:creator>
  <dc:description/>
  <dc:language>pt-BR</dc:language>
  <cp:lastModifiedBy/>
  <cp:lastPrinted>2018-10-16T15:05:58Z</cp:lastPrinted>
  <dcterms:modified xsi:type="dcterms:W3CDTF">2018-11-12T17:27:55Z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