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SERVENTE SEM INSALUBRIDADE" sheetId="1" state="visible" r:id="rId2"/>
    <sheet name="SEREVENTE COM INSALUBRIDADE" sheetId="2" state="visible" r:id="rId3"/>
    <sheet name="EPI ´S" sheetId="3" state="visible" r:id="rId4"/>
    <sheet name="FARDAMENTO" sheetId="4" state="visible" r:id="rId5"/>
    <sheet name="MATERIAL" sheetId="5" state="visible" r:id="rId6"/>
    <sheet name="EQUIPAMENTOS" sheetId="6" state="visible" r:id="rId7"/>
    <sheet name="PREÇO m² área interna" sheetId="7" state="visible" r:id="rId8"/>
    <sheet name="PREÇO m² área externa" sheetId="8" state="visible" r:id="rId9"/>
    <sheet name="ESQUADRIAS" sheetId="9" state="visible" r:id="rId10"/>
    <sheet name="Preço m² área médico - hospital" sheetId="10" state="visible" r:id="rId11"/>
    <sheet name="VALOR POR ÁREA E TOTAL DA PROPO" sheetId="11" state="visible" r:id="rId12"/>
    <sheet name="LIMITES JUL 2018" sheetId="12" state="visible" r:id="rId13"/>
  </sheets>
  <definedNames>
    <definedName function="false" hidden="false" localSheetId="8" name="_xlnm.Print_Area" vbProcedure="false">ESQUADRIAS!$A$1:$G$22</definedName>
    <definedName function="false" hidden="false" localSheetId="1" name="_xlnm.Print_Area" vbProcedure="false">'SEREVENTE COM INSALUBRIDADE'!$A$1:$G$216</definedName>
    <definedName function="false" hidden="false" localSheetId="0" name="_xlnm.Print_Area" vbProcedure="false">'SERVENTE SEM INSALUBRIDADE'!$A$1:$G$216</definedName>
    <definedName function="false" hidden="false" localSheetId="0" name="_xlnm.Print_Area" vbProcedure="false">'SERVENTE SEM INSALUBRIDADE'!$A$1:$G$216</definedName>
    <definedName function="false" hidden="false" localSheetId="1" name="_xlnm.Print_Area" vbProcedure="false">'SEREVENTE COM INSALUBRIDADE'!$A$1:$G$216</definedName>
    <definedName function="false" hidden="false" localSheetId="8" name="_xlnm.Print_Area" vbProcedure="false">ESQUADRIAS!$A$1:$G$22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<sst xmlns="http://schemas.openxmlformats.org/spreadsheetml/2006/main" count="1032" uniqueCount="421">
  <si>
    <t xml:space="preserve">PLANILHA BASE – CAMPUS SERRA TALHADA DO IF SERTÃO – PE – GRUPO 08</t>
  </si>
  <si>
    <t xml:space="preserve">ANEXO VII – D </t>
  </si>
  <si>
    <t xml:space="preserve">MODELO DE PLANILHA DE CUSTOS E FORMAÇÃO DE PREÇOS </t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</si>
  <si>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Processo: 23600001816.2018-24</t>
    </r>
  </si>
  <si>
    <r>
      <rPr>
        <sz val="10"/>
        <color rgb="FF000000"/>
        <rFont val="Arial"/>
        <family val="2"/>
        <charset val="1"/>
      </rPr>
      <t xml:space="preserve">Licitação N</t>
    </r>
    <r>
      <rPr>
        <strike val="true"/>
        <sz val="10"/>
        <color rgb="FF000000"/>
        <rFont val="Arial"/>
        <family val="2"/>
        <charset val="1"/>
      </rPr>
      <t xml:space="preserve">º: 01/2019</t>
    </r>
  </si>
  <si>
    <t xml:space="preserve">Dia 30/01/2019 às 09:00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</si>
  <si>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</si>
  <si>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</si>
  <si>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</si>
  <si>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</si>
  <si>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</si>
  <si>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Serra Talhada – PE 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</si>
  <si>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</si>
  <si>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</si>
  <si>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</si>
  <si>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</si>
  <si>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de meses de execução contratual</t>
    </r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</si>
  <si>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</si>
  <si>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</si>
  <si>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</si>
  <si>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</si>
  <si>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</si>
  <si>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</t>
  </si>
  <si>
    <t xml:space="preserve">01 POSTO </t>
  </si>
  <si>
    <r>
      <rPr>
        <b val="true"/>
        <sz val="10"/>
        <color rgb="FF000000"/>
        <rFont val="Arial"/>
        <family val="2"/>
        <charset val="1"/>
      </rPr>
      <t xml:space="preserve">Nota (1)</t>
    </r>
    <r>
      <rPr>
        <sz val="10"/>
        <color rgb="FF000000"/>
        <rFont val="Arial"/>
        <family val="2"/>
        <charset val="1"/>
      </rPr>
      <t xml:space="preserve"> - Esta tabela poderá ser adaptada às características do serviço contratado, inclusive no que concerne às rubricas e suas respectivas provisões e/ou estimativas, desde que haja justificativa.</t>
    </r>
  </si>
  <si>
    <r>
      <rPr>
        <b val="true"/>
        <sz val="10"/>
        <color rgb="FF000000"/>
        <rFont val="Arial"/>
        <family val="2"/>
        <charset val="1"/>
      </rPr>
      <t xml:space="preserve">Nota (2)</t>
    </r>
    <r>
      <rPr>
        <sz val="10"/>
        <color rgb="FF000000"/>
        <rFont val="Arial"/>
        <family val="2"/>
        <charset val="1"/>
      </rPr>
      <t xml:space="preserve">- As provisões constantes desta planilha poderão ser necessárias quando se tratar de determinados serviços que prescindam da dedicação exclusiva dos trabalhadores da contratada para com a administração.</t>
    </r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</si>
  <si>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</si>
  <si>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</si>
  <si>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</si>
  <si>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</si>
  <si>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</si>
  <si>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</si>
  <si>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</si>
  <si>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</si>
  <si>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</si>
  <si>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</si>
  <si>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Deverá ser elaborado um quadro para cada tipo de serviço.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</si>
  <si>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A planilha será calculada considerando o valor mensal do empregado. </t>
    </r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</si>
  <si>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MÓDULO 1 :   COMPOSIÇÃO DA REMUNERAÇÃO</t>
    </r>
  </si>
  <si>
    <t xml:space="preserve">Composição da Remuneração</t>
  </si>
  <si>
    <t xml:space="preserve">Valor (R$)</t>
  </si>
  <si>
    <t xml:space="preserve">Salário Base</t>
  </si>
  <si>
    <t xml:space="preserve">Total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</si>
  <si>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 Módulo 1 refere-se ao </t>
    </r>
    <r>
      <rPr>
        <b val="true"/>
        <sz val="10"/>
        <color rgb="FF000000"/>
        <rFont val="Arial"/>
        <family val="2"/>
        <charset val="1"/>
      </rPr>
      <t xml:space="preserve">valor mensal devido ao empregado</t>
    </r>
    <r>
      <rPr>
        <sz val="10"/>
        <color rgb="FF000000"/>
        <rFont val="Arial"/>
        <family val="2"/>
        <charset val="1"/>
      </rPr>
      <t xml:space="preserve"> pela prestação do serviço no período de 12 meses.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</si>
  <si>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Para o empregado que labora a jornada 12x36, em caso da não concessão ou concessão parcial do</t>
    </r>
    <r>
      <rPr>
        <b val="true"/>
        <sz val="10"/>
        <color rgb="FF000000"/>
        <rFont val="Arial"/>
        <family val="2"/>
        <charset val="1"/>
      </rPr>
      <t xml:space="preserve"> intervalo intrajornada</t>
    </r>
    <r>
      <rPr>
        <sz val="10"/>
        <color rgb="FF000000"/>
        <rFont val="Arial"/>
        <family val="2"/>
        <charset val="1"/>
      </rPr>
      <t xml:space="preserve"> (§ 4º do art. 71 da CLT), o valor a ser pago será inserido na remuneração utilizando a alínea “G”. </t>
    </r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</si>
  <si>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</si>
  <si>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</si>
  <si>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</si>
  <si>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</si>
  <si>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</si>
  <si>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</si>
  <si>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</si>
  <si>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</si>
  <si>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r>
      <rPr>
        <b val="true"/>
        <sz val="10"/>
        <color rgb="FF000000"/>
        <rFont val="Arial"/>
        <family val="2"/>
        <charset val="1"/>
      </rPr>
      <t xml:space="preserve">Nota 1</t>
    </r>
    <r>
      <rPr>
        <sz val="10"/>
        <color rgb="FF000000"/>
        <rFont val="Arial"/>
        <family val="2"/>
        <charset val="1"/>
      </rPr>
      <t xml:space="preserve">: Como a planilha de custos e formação de preços é calculada mensalmente, provisiona-se proporcionalmente 1/12 (um doze avos) dos valores referentes a gratificação natalina, férias e adicional de férias.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</si>
  <si>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 adicional de férias contido no Submódulo 2.1 corresponde a 1/3 (um terço) da remuneração que por sua vez é divido por 12 (doze) conforme Nota 1 acima.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</si>
  <si>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  </r>
  </si>
  <si>
    <t xml:space="preserve">Submódulo 2.2 - Encargos Previdenciários (GPS), Fundo de Garantia por Tempo de Serviço (FGTS) e outras contribuições. </t>
  </si>
  <si>
    <t xml:space="preserve"> Base de cálculo submódulo 2.2 = Módulo 1 + Submódulo 2.1 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</si>
  <si>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</si>
  <si>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</si>
  <si>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</si>
  <si>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</si>
  <si>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</si>
  <si>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</si>
  <si>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</si>
  <si>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</si>
  <si>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</si>
  <si>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</si>
  <si>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</si>
  <si>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</si>
  <si>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</si>
  <si>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</si>
  <si>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</si>
  <si>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</si>
  <si>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</si>
  <si>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Os percentuais dos encargos previdenciários, do FGTS e demais contribuições são aqueles estabelecidos pela legislação vigente.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</si>
  <si>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 SAT a depender do grau de risco do serviço irá variar entre 1%, para risco leve, de 2%, para risco médio, e de 3% de risco grave. </t>
    </r>
  </si>
  <si>
    <r>
      <rPr>
        <b val="true"/>
        <sz val="10"/>
        <color rgb="FF000000"/>
        <rFont val="Arial"/>
        <family val="2"/>
        <charset val="1"/>
      </rPr>
      <t xml:space="preserve">Nota 3: </t>
    </r>
    <r>
      <rPr>
        <sz val="10"/>
        <color rgb="FF000000"/>
        <rFont val="Arial"/>
        <family val="2"/>
        <charset val="1"/>
      </rPr>
      <t xml:space="preserve">Esses percentuais incidem sobre o Módulo 1, o Submódulo 2.1. </t>
    </r>
  </si>
  <si>
    <t xml:space="preserve">Submódulo 2.3 - Benefícios Mensais e Diários. </t>
  </si>
  <si>
    <t xml:space="preserve">2.3</t>
  </si>
  <si>
    <t xml:space="preserve"> Benefícios Mensais e Diários</t>
  </si>
  <si>
    <t xml:space="preserve">Transporte</t>
  </si>
  <si>
    <t xml:space="preserve">Auxílio Refeição/Alimentação (22 x 7,08 conforme Cláusula Nona CCT 205/2018)</t>
  </si>
  <si>
    <t xml:space="preserve">Assistência Social (conforme Cláusula Décima Terceira CCT 205/2018)  </t>
  </si>
  <si>
    <t xml:space="preserve">Outros – Cesta Básica (conforme Cláusula Décima Primeira CCT 205/2018)</t>
  </si>
  <si>
    <t xml:space="preserve">Assistência odontológica (conforme Cláusula Décima Quarta CCT 205/2018)</t>
  </si>
  <si>
    <t xml:space="preserve">,</t>
  </si>
  <si>
    <r>
      <rPr>
        <b val="true"/>
        <sz val="10"/>
        <color rgb="FF000000"/>
        <rFont val="Arial"/>
        <family val="2"/>
        <charset val="1"/>
      </rPr>
      <t xml:space="preserve">Nota 1:</t>
    </r>
    <r>
      <rPr>
        <sz val="10"/>
        <color rgb="FF000000"/>
        <rFont val="Arial"/>
        <family val="2"/>
        <charset val="1"/>
      </rPr>
      <t xml:space="preserve"> O valor informado deverá ser o custo real do benefício (descontado o valor eventualmente pago pelo empregado).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</si>
  <si>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Observar a previsão dos benefícios contidos em Acordos, Convenções e Dissídios Coletivos de Trabalho e atentar-se ao disposto no art. 6º desta Instrução Normativa.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</si>
  <si>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Os valores do Auxílio Alimentação e Cesta Básica poderão ser reduzidos em 20%, caso a empresa comprove inscrição no PAT (Programa de Alimentação do Trabalhador).</t>
    </r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</si>
  <si>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</si>
  <si>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</si>
  <si>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</si>
  <si>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</si>
  <si>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</si>
  <si>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</si>
  <si>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</si>
  <si>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</si>
  <si>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</si>
  <si>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</si>
  <si>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o aviso prévio trabalhado</t>
  </si>
  <si>
    <t xml:space="preserve">TOTAL</t>
  </si>
  <si>
    <t xml:space="preserve">OBS.: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</si>
  <si>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 xml:space="preserve">Módulo 4 -  Custo de Reposição do Profissional Ausente</t>
  </si>
  <si>
    <r>
      <rPr>
        <b val="true"/>
        <sz val="10"/>
        <color rgb="FF000000"/>
        <rFont val="Arial"/>
        <family val="2"/>
        <charset val="1"/>
      </rPr>
      <t xml:space="preserve">Nota 1</t>
    </r>
    <r>
      <rPr>
        <sz val="10"/>
        <color rgb="FF000000"/>
        <rFont val="Arial"/>
        <family val="2"/>
        <charset val="1"/>
      </rPr>
      <t xml:space="preserve">: Os itens que contemplam o módulo 4 se referem ao custo dos dias trabalhados pelo repositor/substituto, quando o empregado alocado na prestação de serviço estiver ausente, conforme as previsões estabelecidas na legislação. </t>
    </r>
  </si>
  <si>
    <r>
      <rPr>
        <b val="true"/>
        <sz val="10"/>
        <color rgb="FF000000"/>
        <rFont val="Arial"/>
        <family val="2"/>
        <charset val="1"/>
      </rPr>
      <t xml:space="preserve">Nota 2:</t>
    </r>
    <r>
      <rPr>
        <sz val="10"/>
        <color rgb="FF000000"/>
        <rFont val="Arial"/>
        <family val="2"/>
        <charset val="1"/>
      </rPr>
      <t xml:space="preserve"> Haverá a incidência do Submódulo 2.2 sobre esse módulo. </t>
    </r>
  </si>
  <si>
    <t xml:space="preserve">Base de cálculo do Módulo 4 = Módulo 1 + Módulo 2 + Módulo 3. </t>
  </si>
  <si>
    <t xml:space="preserve">Submódulo 4.1 - 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</si>
  <si>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</si>
  <si>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</si>
  <si>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</si>
  <si>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</si>
  <si>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</si>
  <si>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</si>
  <si>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</si>
  <si>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</si>
  <si>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As alíneas “A” a “F” referem-se somente ao custo que será pago ao repositor pelos dias trabalhados quando da necessidade de substituir a mão de obra alocada na prestação do serviço. </t>
    </r>
  </si>
  <si>
    <t xml:space="preserve">Submódulo 4.2 - Intrajornada</t>
  </si>
  <si>
    <t xml:space="preserve">4.2</t>
  </si>
  <si>
    <t xml:space="preserve">Substituto na intrajornada</t>
  </si>
  <si>
    <t xml:space="preserve">Substituto na cobertura de Intervalo para repouso ou alimentação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</si>
  <si>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Quando houver a necessidade de reposição de um empregado durante sua ausência nos casos de intervalo para repouso ou alimentação deve-se contemplar o Submódulo 4.2. </t>
    </r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</si>
  <si>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</si>
  <si>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</si>
  <si>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</si>
  <si>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</si>
  <si>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</si>
  <si>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</si>
  <si>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</si>
  <si>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</si>
  <si>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r>
      <rPr>
        <b val="true"/>
        <sz val="10"/>
        <color rgb="FF000000"/>
        <rFont val="Arial"/>
        <family val="2"/>
        <charset val="1"/>
      </rPr>
      <t xml:space="preserve">Nota:</t>
    </r>
    <r>
      <rPr>
        <sz val="10"/>
        <color rgb="FF000000"/>
        <rFont val="Arial"/>
        <family val="2"/>
        <charset val="1"/>
      </rPr>
      <t xml:space="preserve"> Valores mensais por empregado. </t>
    </r>
  </si>
  <si>
    <r>
      <rPr>
        <sz val="10"/>
        <color rgb="FF000000"/>
        <rFont val="Arial"/>
        <family val="2"/>
        <charset val="1"/>
      </rPr>
      <t xml:space="preserve"> </t>
    </r>
    <r>
      <rPr>
        <b val="true"/>
        <sz val="10"/>
        <color rgb="FF000000"/>
        <rFont val="Arial"/>
        <family val="2"/>
        <charset val="1"/>
      </rPr>
      <t xml:space="preserve">MÓDULO 6 - CUSTOS INDIRETOS, TRIBUTOS E LUCRO</t>
    </r>
  </si>
  <si>
    <t xml:space="preserve">Base de cálculo do Módulo 6 = Módulo 1 + Módulo 2 + Módulo 3 + Módulo 4 + Módulo 5. </t>
  </si>
  <si>
    <t xml:space="preserve">Custos Indiretos, Tributos e Lucro</t>
  </si>
  <si>
    <t xml:space="preserve">Custos Indiretos</t>
  </si>
  <si>
    <t xml:space="preserve">Lucro</t>
  </si>
  <si>
    <t xml:space="preserve">Tributos OPTANTE PELO SIMPLES NACIONAL, ANEXO IV, 4ª FAIXA</t>
  </si>
  <si>
    <t xml:space="preserve">C.1. Tributos Federais (Cofins)</t>
  </si>
  <si>
    <t xml:space="preserve">C.2. Tributos Federais (Pis)</t>
  </si>
  <si>
    <t xml:space="preserve">C.3. Tributos Municipais (ISS)</t>
  </si>
  <si>
    <r>
      <rPr>
        <b val="true"/>
        <sz val="10"/>
        <color rgb="FF000000"/>
        <rFont val="Arial"/>
        <family val="2"/>
        <charset val="1"/>
      </rPr>
      <t xml:space="preserve">Nota (1):</t>
    </r>
    <r>
      <rPr>
        <sz val="10"/>
        <color rgb="FF000000"/>
        <rFont val="Arial"/>
        <family val="2"/>
        <charset val="1"/>
      </rPr>
      <t xml:space="preserve"> Custos Indiretos, Tributos e Lucro por empregado.</t>
    </r>
  </si>
  <si>
    <r>
      <rPr>
        <sz val="10"/>
        <color rgb="FF000000"/>
        <rFont val="Arial"/>
        <family val="2"/>
        <charset val="1"/>
      </rPr>
      <t xml:space="preserve">No</t>
    </r>
    <r>
      <rPr>
        <b val="true"/>
        <sz val="10"/>
        <color rgb="FF000000"/>
        <rFont val="Arial"/>
        <family val="2"/>
        <charset val="1"/>
      </rPr>
      <t xml:space="preserve">ta (2):</t>
    </r>
    <r>
      <rPr>
        <sz val="10"/>
        <color rgb="FF000000"/>
        <rFont val="Arial"/>
        <family val="2"/>
        <charset val="1"/>
      </rPr>
      <t xml:space="preserve"> O valor referente a tributos é obtido aplicando-se o percentual sobre o valor do faturamento.</t>
    </r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</si>
  <si>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</si>
  <si>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</si>
  <si>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</si>
  <si>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</si>
  <si>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</si>
  <si>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</si>
  <si>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</si>
  <si>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</si>
  <si>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</si>
  <si>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</si>
  <si>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</si>
  <si>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</si>
  <si>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</si>
  <si>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</si>
  <si>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</si>
  <si>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</si>
  <si>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</si>
  <si>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</si>
  <si>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</si>
  <si>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</si>
  <si>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</si>
  <si>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</si>
  <si>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</si>
  <si>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</si>
  <si>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</si>
  <si>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</si>
  <si>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r>
      <rPr>
        <sz val="10"/>
        <color rgb="FF000000"/>
        <rFont val="Arial"/>
        <family val="2"/>
        <charset val="1"/>
      </rPr>
      <t xml:space="preserve">Valor global da proposta 
</t>
    </r>
    <r>
      <rPr>
        <sz val="10"/>
        <color rgb="FF000000"/>
        <rFont val="Times New Roman;Times New Roman"/>
        <family val="1"/>
        <charset val="1"/>
      </rPr>
      <t xml:space="preserve">(Valor mensal do serviço multiplicado pelo número de meses do contrato). </t>
    </r>
  </si>
  <si>
    <r>
      <rPr>
        <b val="true"/>
        <sz val="11"/>
        <color rgb="FF000000"/>
        <rFont val="Times New Roman;Times New Roman"/>
        <family val="1"/>
        <charset val="1"/>
      </rPr>
      <t xml:space="preserve">Nota: </t>
    </r>
    <r>
      <rPr>
        <sz val="11"/>
        <color rgb="FF000000"/>
        <rFont val="Times New Roman;Times New Roman"/>
        <family val="1"/>
        <charset val="1"/>
      </rPr>
      <t xml:space="preserve">Informar o valor da unidade de medida por tipo de serviço. </t>
    </r>
  </si>
  <si>
    <r>
      <rPr>
        <sz val="11"/>
        <color rgb="FF000000"/>
        <rFont val="Verdana"/>
        <family val="2"/>
        <charset val="1"/>
      </rPr>
      <t xml:space="preserve">N</t>
    </r>
    <r>
      <rPr>
        <strike val="true"/>
        <sz val="11"/>
        <color rgb="FF000000"/>
        <rFont val="Verdana"/>
        <family val="2"/>
        <charset val="1"/>
      </rPr>
      <t xml:space="preserve">º</t>
    </r>
    <r>
      <rPr>
        <sz val="11"/>
        <color rgb="FF000000"/>
        <rFont val="Verdana"/>
        <family val="2"/>
        <charset val="1"/>
      </rPr>
      <t xml:space="preserve"> Processo: 23600.001816.2018-24</t>
    </r>
  </si>
  <si>
    <r>
      <rPr>
        <sz val="10"/>
        <color rgb="FF000000"/>
        <rFont val="Arial"/>
        <family val="2"/>
        <charset val="1"/>
      </rPr>
      <t xml:space="preserve">Licitação N</t>
    </r>
    <r>
      <rPr>
        <strike val="true"/>
        <sz val="10"/>
        <color rgb="FF000000"/>
        <rFont val="Arial"/>
        <family val="2"/>
        <charset val="1"/>
      </rPr>
      <t xml:space="preserve">º:</t>
    </r>
  </si>
  <si>
    <t xml:space="preserve"> MÓDULO 1 :   COMPOSIÇÃO DA REMUNERAÇÃO</t>
  </si>
  <si>
    <t xml:space="preserve">Adicional  de insalubridade</t>
  </si>
  <si>
    <r>
      <rPr>
        <b val="true"/>
        <sz val="10"/>
        <color rgb="FF000000"/>
        <rFont val="Arial"/>
        <family val="2"/>
        <charset val="1"/>
      </rPr>
      <t xml:space="preserve">Nota 1: </t>
    </r>
    <r>
      <rPr>
        <sz val="10"/>
        <color rgb="FF000000"/>
        <rFont val="Arial"/>
        <family val="2"/>
        <charset val="1"/>
      </rPr>
      <t xml:space="preserve">Como a planilha de custos e formação de preços é calculada mensalmente, provisiona-se proporcionalmente 1/12 (um doze avos) dos valores referentes a gratificação natalina, férias e adicional de férias. 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</si>
  <si>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  </r>
  </si>
  <si>
    <r>
      <rPr>
        <b val="true"/>
        <sz val="10"/>
        <color rgb="FF000000"/>
        <rFont val="Arial"/>
        <family val="2"/>
        <charset val="1"/>
      </rPr>
      <t xml:space="preserve">Nota 3:</t>
    </r>
    <r>
      <rPr>
        <sz val="10"/>
        <color rgb="FF000000"/>
        <rFont val="Arial"/>
        <family val="2"/>
        <charset val="1"/>
      </rPr>
      <t xml:space="preserve"> Esses percentuais incidem sobre o Módulo 1, o Submódulo 2.1. </t>
    </r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</si>
  <si>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</si>
  <si>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r>
      <rPr>
        <sz val="8"/>
        <color rgb="FF000000"/>
        <rFont val="Verdana"/>
        <family val="2"/>
        <charset val="1"/>
      </rPr>
      <t xml:space="preserve"> </t>
    </r>
    <r>
      <rPr>
        <b val="true"/>
        <sz val="8"/>
        <color rgb="FF000000"/>
        <rFont val="Verdana"/>
        <family val="2"/>
        <charset val="1"/>
      </rPr>
      <t xml:space="preserve">MÓDULO 6 - CUSTOS INDIRETOS, TRIBUTOS E LUCRO</t>
    </r>
  </si>
  <si>
    <t xml:space="preserve">Tributos OPTANTE PELO SIMPLES NACIONAL ANEXO IV, 4ª FAIXA</t>
  </si>
  <si>
    <r>
      <rPr>
        <sz val="10"/>
        <color rgb="FF000000"/>
        <rFont val="Arial"/>
        <family val="2"/>
        <charset val="1"/>
      </rPr>
      <t xml:space="preserve">Valor global da proposta 
</t>
    </r>
    <r>
      <rPr>
        <sz val="11.5"/>
        <color rgb="FF000000"/>
        <rFont val="Times New Roman;Times New Roman"/>
        <family val="1"/>
        <charset val="1"/>
      </rPr>
      <t xml:space="preserve">(</t>
    </r>
    <r>
      <rPr>
        <sz val="11"/>
        <color rgb="FF000000"/>
        <rFont val="Times New Roman;Times New Roman"/>
        <family val="1"/>
        <charset val="1"/>
      </rPr>
      <t xml:space="preserve">Valor mensal do serviço multiplicado pelo número de meses do contrato</t>
    </r>
    <r>
      <rPr>
        <sz val="11.5"/>
        <color rgb="FF000000"/>
        <rFont val="Times New Roman;Times New Roman"/>
        <family val="1"/>
        <charset val="1"/>
      </rPr>
      <t xml:space="preserve">). </t>
    </r>
  </si>
  <si>
    <t xml:space="preserve">8. CAMPUS SERRA TALHADA</t>
  </si>
  <si>
    <r>
      <rPr>
        <b val="true"/>
        <sz val="10.5"/>
        <color rgb="FF00000A"/>
        <rFont val="Arial"/>
        <family val="2"/>
        <charset val="1"/>
      </rPr>
      <t xml:space="preserve">8.1 Equipamentos de Prote</t>
    </r>
    <r>
      <rPr>
        <b val="true"/>
        <sz val="10.5"/>
        <color rgb="FF00000A"/>
        <rFont val="Times New Roman"/>
        <family val="1"/>
        <charset val="1"/>
      </rPr>
      <t xml:space="preserve">çã</t>
    </r>
    <r>
      <rPr>
        <b val="true"/>
        <sz val="10.5"/>
        <color rgb="FF00000A"/>
        <rFont val="Arial"/>
        <family val="2"/>
        <charset val="1"/>
      </rPr>
      <t xml:space="preserve">o Individual </t>
    </r>
    <r>
      <rPr>
        <b val="true"/>
        <sz val="10.5"/>
        <color rgb="FF00000A"/>
        <rFont val="Times New Roman"/>
        <family val="1"/>
        <charset val="1"/>
      </rPr>
      <t xml:space="preserve">–</t>
    </r>
    <r>
      <rPr>
        <b val="true"/>
        <sz val="10.5"/>
        <color rgb="FF00000A"/>
        <rFont val="Arial"/>
        <family val="2"/>
        <charset val="1"/>
      </rPr>
      <t xml:space="preserve"> EPI</t>
    </r>
  </si>
  <si>
    <t xml:space="preserve">Item</t>
  </si>
  <si>
    <r>
      <rPr>
        <b val="true"/>
        <sz val="9"/>
        <color rgb="FF000000"/>
        <rFont val="Arial"/>
        <family val="2"/>
        <charset val="1"/>
      </rPr>
      <t xml:space="preserve">Descri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</t>
    </r>
  </si>
  <si>
    <t xml:space="preserve">Unidade</t>
  </si>
  <si>
    <r>
      <rPr>
        <b val="true"/>
        <sz val="9"/>
        <color rgb="FF00000A"/>
        <rFont val="Arial"/>
        <family val="2"/>
        <charset val="1"/>
      </rPr>
      <t xml:space="preserve">Qtd. 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xima</t>
    </r>
  </si>
  <si>
    <t xml:space="preserve">Valor </t>
  </si>
  <si>
    <t xml:space="preserve">MARCAS</t>
  </si>
  <si>
    <t xml:space="preserve">Ano</t>
  </si>
  <si>
    <r>
      <rPr>
        <b val="true"/>
        <sz val="9"/>
        <color rgb="FF00000A"/>
        <rFont val="Arial"/>
        <family val="2"/>
        <charset val="1"/>
      </rPr>
      <t xml:space="preserve">Unit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</t>
    </r>
  </si>
  <si>
    <t xml:space="preserve">Total </t>
  </si>
  <si>
    <t xml:space="preserve">Estimado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</si>
  <si>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</t>
    </r>
  </si>
  <si>
    <t xml:space="preserve">(A)</t>
  </si>
  <si>
    <t xml:space="preserve">(B)</t>
  </si>
  <si>
    <t xml:space="preserve">C=(A x B)</t>
  </si>
  <si>
    <t xml:space="preserve">D=(C / 12)</t>
  </si>
  <si>
    <r>
      <rPr>
        <b val="true"/>
        <sz val="9"/>
        <color rgb="FF00000A"/>
        <rFont val="Arial"/>
        <family val="2"/>
        <charset val="1"/>
      </rPr>
      <t xml:space="preserve">Avental de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 imperme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confeccionado em PVC, dupla face, em uma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a, sem emendas, com 120cm de comprimento por 65cm de largura,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na parte superior e tiras para ajuste na cintura, confeccionadas do mesmo material.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Equipamentos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Individual.</t>
    </r>
  </si>
  <si>
    <t xml:space="preserve">-</t>
  </si>
  <si>
    <t xml:space="preserve">MAICOL</t>
  </si>
  <si>
    <r>
      <rPr>
        <b val="true"/>
        <sz val="9"/>
        <color rgb="FF00000A"/>
        <rFont val="Arial"/>
        <family val="2"/>
        <charset val="1"/>
      </rPr>
      <t xml:space="preserve">Bota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, material borracha, material sola pvc - cloreto de polivinila, cor branca, tamanho a definir, tipo cano longo.</t>
    </r>
  </si>
  <si>
    <t xml:space="preserve">Par</t>
  </si>
  <si>
    <r>
      <rPr>
        <b val="true"/>
        <sz val="9"/>
        <color rgb="FF00000A"/>
        <rFont val="Arial"/>
        <family val="2"/>
        <charset val="1"/>
      </rPr>
      <t xml:space="preserve">Capuz Bon</t>
    </r>
    <r>
      <rPr>
        <b val="true"/>
        <sz val="9"/>
        <color rgb="FF00000A"/>
        <rFont val="Times New Roman"/>
        <family val="1"/>
        <charset val="1"/>
      </rPr>
      <t xml:space="preserve">é</t>
    </r>
    <r>
      <rPr>
        <b val="true"/>
        <sz val="9"/>
        <color rgb="FF00000A"/>
        <rFont val="Arial"/>
        <family val="2"/>
        <charset val="1"/>
      </rPr>
      <t xml:space="preserve"> Arabe</t>
    </r>
    <r>
      <rPr>
        <sz val="9"/>
        <color rgb="FF00000A"/>
        <rFont val="Arial"/>
        <family val="2"/>
        <charset val="1"/>
      </rPr>
      <t xml:space="preserve">: Capuz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confeccionado em tecido de malha dupla de poli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ster (helanca), aba bico de pato,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na aba com tiras em vi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s, tiras inteiri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as em velcro para ajuste na parte frontal. Indicado para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reas descobertas,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agr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colas e outros.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</si>
  <si>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t xml:space="preserve">HELANCA</t>
  </si>
  <si>
    <r>
      <rPr>
        <b val="true"/>
        <sz val="9"/>
        <color rgb="FF00000A"/>
        <rFont val="Arial"/>
        <family val="2"/>
        <charset val="1"/>
      </rPr>
      <t xml:space="preserve">Jaleco tamanho M</t>
    </r>
    <r>
      <rPr>
        <sz val="9"/>
        <color rgb="FF00000A"/>
        <rFont val="Arial"/>
        <family val="2"/>
        <charset val="1"/>
      </rPr>
      <t xml:space="preserve">: Jaleco recomendado para o manuseio de subst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ncias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micas, o avental deve ser feito de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grosso, cujo cumprimento deve atingir a altura dos joelhos e com mangas compridas e com fechamento em velcro. Tamanho M</t>
    </r>
  </si>
  <si>
    <t xml:space="preserve">NEOPRENE</t>
  </si>
  <si>
    <r>
      <rPr>
        <b val="true"/>
        <sz val="9"/>
        <color rgb="FF00000A"/>
        <rFont val="Arial"/>
        <family val="2"/>
        <charset val="1"/>
      </rPr>
      <t xml:space="preserve">Luva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</t>
    </r>
    <r>
      <rPr>
        <sz val="9"/>
        <color rgb="FF00000A"/>
        <rFont val="Arial"/>
        <family val="2"/>
        <charset val="1"/>
      </rPr>
      <t xml:space="preserve"> de 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tex, ambidestras, levemente pulverizada com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bio absorv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vel. Caixa com 100 Unidades</t>
    </r>
  </si>
  <si>
    <t xml:space="preserve">Caixa</t>
  </si>
  <si>
    <t xml:space="preserve">TALGE</t>
  </si>
  <si>
    <r>
      <rPr>
        <b val="true"/>
        <sz val="9"/>
        <color rgb="FF00000A"/>
        <rFont val="Arial"/>
        <family val="2"/>
        <charset val="1"/>
      </rPr>
      <t xml:space="preserve">Luvas em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</t>
    </r>
    <r>
      <rPr>
        <sz val="9"/>
        <color rgb="FF00000A"/>
        <rFont val="Arial"/>
        <family val="2"/>
        <charset val="1"/>
      </rPr>
      <t xml:space="preserve"> natural; cano longo.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 palma antiderrapante. Luvas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agentes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micos. Tamanhos: a definir.</t>
    </r>
  </si>
  <si>
    <r>
      <rPr>
        <b val="true"/>
        <sz val="9"/>
        <color rgb="FF00000A"/>
        <rFont val="Arial"/>
        <family val="2"/>
        <charset val="1"/>
      </rPr>
      <t xml:space="preserve">Luva Nitr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lica</t>
    </r>
    <r>
      <rPr>
        <sz val="9"/>
        <color rgb="FF00000A"/>
        <rFont val="Arial"/>
        <family val="2"/>
        <charset val="1"/>
      </rPr>
      <t xml:space="preserve">, na cor verde, punho longo 45 cm.</t>
    </r>
  </si>
  <si>
    <t xml:space="preserve">SAFETY</t>
  </si>
  <si>
    <r>
      <rPr>
        <b val="true"/>
        <sz val="9"/>
        <color rgb="FF00000A"/>
        <rFont val="Arial"/>
        <family val="2"/>
        <charset val="1"/>
      </rPr>
      <t xml:space="preserve">Luvas Industriais em Raspa de Couro Leg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timo</t>
    </r>
    <r>
      <rPr>
        <sz val="9"/>
        <color rgb="FF00000A"/>
        <rFont val="Arial"/>
        <family val="2"/>
        <charset val="1"/>
      </rPr>
      <t xml:space="preserve">, macia e flex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de primeira qualidade, cor natural. Com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externo na palma e na face palmar de todos os dedos. Tira de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entre polegar e indicador. Punho tipo cano. Tamanho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nico e dispon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com punho curto</t>
    </r>
  </si>
  <si>
    <r>
      <rPr>
        <b val="true"/>
        <sz val="9"/>
        <color rgb="FF00000A"/>
        <rFont val="Arial"/>
        <family val="2"/>
        <charset val="1"/>
      </rPr>
      <t xml:space="preserve">Luva de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 natural para limpeza</t>
    </r>
    <r>
      <rPr>
        <sz val="9"/>
        <color rgb="FF00000A"/>
        <rFont val="Arial"/>
        <family val="2"/>
        <charset val="1"/>
      </rPr>
      <t xml:space="preserve">, punho longo (comprimento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38cm), el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e de alta resist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punho com virola que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o, peso 70gr.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</si>
  <si>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scara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semifacial tipo concha</t>
    </r>
    <r>
      <rPr>
        <sz val="9"/>
        <color rgb="FF00000A"/>
        <rFont val="Arial"/>
        <family val="2"/>
        <charset val="1"/>
      </rPr>
      <t xml:space="preserve">,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poeiras, na cor branca ou azul.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3M ou superior. Caixa com 100 Unidades</t>
    </r>
  </si>
  <si>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culos de prote</t>
    </r>
    <r>
      <rPr>
        <b val="true"/>
        <sz val="9"/>
        <color rgb="FF00000A"/>
        <rFont val="Times New Roman"/>
        <family val="1"/>
        <charset val="1"/>
      </rPr>
      <t xml:space="preserve">çã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Lentes em policarbonato com tratamento anti-riscos. Abas laterais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Arma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preta e hastes regul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veis. Acompanha cord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a. C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DIGO: DA-14500. COR: Incolor (com antiemba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ante) CA: 9722. Incolor</t>
    </r>
  </si>
  <si>
    <t xml:space="preserve">DANNY</t>
  </si>
  <si>
    <r>
      <rPr>
        <b val="true"/>
        <sz val="9"/>
        <color rgb="FF00000A"/>
        <rFont val="Arial"/>
        <family val="2"/>
        <charset val="1"/>
      </rPr>
      <t xml:space="preserve">Protetor Solar</t>
    </r>
    <r>
      <rPr>
        <sz val="9"/>
        <color rgb="FF00000A"/>
        <rFont val="Arial"/>
        <family val="2"/>
        <charset val="1"/>
      </rPr>
      <t xml:space="preserve"> FPS 30,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1 litro</t>
    </r>
  </si>
  <si>
    <t xml:space="preserve">Litro</t>
  </si>
  <si>
    <t xml:space="preserve">SAND</t>
  </si>
  <si>
    <r>
      <rPr>
        <b val="true"/>
        <sz val="9"/>
        <color rgb="FF00000A"/>
        <rFont val="Arial"/>
        <family val="2"/>
        <charset val="1"/>
      </rPr>
      <t xml:space="preserve">Respirador purificador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de ar</t>
    </r>
    <r>
      <rPr>
        <sz val="9"/>
        <color rgb="FF00000A"/>
        <rFont val="Arial"/>
        <family val="2"/>
        <charset val="1"/>
      </rPr>
      <t xml:space="preserve">: Respirador purificador descart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 de ar, PFF2, tipo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semifacial filtrante para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no formato tipo concha, com solda 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rmica em todo seu per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metro. Apresentar filtro 3M com tratamento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tico e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lvula 3M Cool Flow - posicionada frontalmente. Abre facilmente na expira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reduzindo o calor e umidade dentro do respirador e facilitando a respira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Refer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ncia: Respirador Semi-Facial 6200 + Filtro.</t>
    </r>
  </si>
  <si>
    <t xml:space="preserve">SUNDOWN</t>
  </si>
  <si>
    <t xml:space="preserve">VALOR TOTAL ESTIMADO MENSAL EM R$</t>
  </si>
  <si>
    <t xml:space="preserve">Quantidade Total Estimada de Serventes de Limpeza</t>
  </si>
  <si>
    <r>
      <rPr>
        <b val="true"/>
        <sz val="9"/>
        <color rgb="FF00000A"/>
        <rFont val="Arial"/>
        <family val="2"/>
        <charset val="1"/>
      </rPr>
      <t xml:space="preserve">VALOR TOTAL ESTIMADO POR SERVENTE 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 EM R$</t>
    </r>
  </si>
  <si>
    <r>
      <rPr>
        <b val="true"/>
        <sz val="10.5"/>
        <color rgb="FF00000A"/>
        <rFont val="Arial"/>
        <family val="2"/>
        <charset val="1"/>
      </rPr>
      <t xml:space="preserve">8.2 Fardamentos Completo (conforme descrito no Termo de Refer</t>
    </r>
    <r>
      <rPr>
        <b val="true"/>
        <sz val="10.5"/>
        <color rgb="FF00000A"/>
        <rFont val="Times New Roman"/>
        <family val="1"/>
        <charset val="1"/>
      </rPr>
      <t xml:space="preserve">ê</t>
    </r>
    <r>
      <rPr>
        <b val="true"/>
        <sz val="10.5"/>
        <color rgb="FF00000A"/>
        <rFont val="Arial"/>
        <family val="2"/>
        <charset val="1"/>
      </rPr>
      <t xml:space="preserve">ncia)</t>
    </r>
  </si>
  <si>
    <t xml:space="preserve">MARCA</t>
  </si>
  <si>
    <r>
      <rPr>
        <b val="true"/>
        <sz val="9"/>
        <color rgb="FF00000A"/>
        <rFont val="Arial"/>
        <family val="2"/>
        <charset val="1"/>
      </rPr>
      <t xml:space="preserve">Conjunto de cal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 e camisa</t>
    </r>
    <r>
      <rPr>
        <sz val="9"/>
        <color rgb="FF00000A"/>
        <rFont val="Arial"/>
        <family val="2"/>
        <charset val="1"/>
      </rPr>
      <t xml:space="preserve"> em cores claras (exceto branco), como verde claro, bege, cinza, </t>
    </r>
    <r>
      <rPr>
        <b val="true"/>
        <sz val="9"/>
        <color rgb="FF000000"/>
        <rFont val="Arial"/>
        <family val="2"/>
        <charset val="1"/>
      </rPr>
      <t xml:space="preserve">entre outras, em brim de boa qualidade, com bolsos tipo faca nas laterais das cal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as e na parte superior da camisa, contendo identifica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da empresa na parte superior da camisa.</t>
    </r>
  </si>
  <si>
    <t xml:space="preserve">Conjunto</t>
  </si>
  <si>
    <t xml:space="preserve">DAM </t>
  </si>
  <si>
    <r>
      <rPr>
        <b val="true"/>
        <sz val="9"/>
        <color rgb="FF00000A"/>
        <rFont val="Arial"/>
        <family val="2"/>
        <charset val="1"/>
      </rPr>
      <t xml:space="preserve">Avental</t>
    </r>
    <r>
      <rPr>
        <sz val="9"/>
        <color rgb="FF00000A"/>
        <rFont val="Arial"/>
        <family val="2"/>
        <charset val="1"/>
      </rPr>
      <t xml:space="preserve"> d</t>
    </r>
    <r>
      <rPr>
        <b val="true"/>
        <sz val="9"/>
        <color rgb="FF000000"/>
        <rFont val="Arial"/>
        <family val="2"/>
        <charset val="1"/>
      </rPr>
      <t xml:space="preserve">e corpo inteiro, em brim, na mesma cor do uniforme, para utiliza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em servi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os diversos.</t>
    </r>
  </si>
  <si>
    <r>
      <rPr>
        <b val="true"/>
        <sz val="9"/>
        <color rgb="FF00000A"/>
        <rFont val="Arial"/>
        <family val="2"/>
        <charset val="1"/>
      </rPr>
      <t xml:space="preserve">Sapato </t>
    </r>
    <r>
      <rPr>
        <b val="true"/>
        <sz val="9"/>
        <color rgb="FF000000"/>
        <rFont val="Arial"/>
        <family val="2"/>
        <charset val="1"/>
      </rPr>
      <t xml:space="preserve">ocupacional, confeccionado em material polim</t>
    </r>
    <r>
      <rPr>
        <b val="true"/>
        <sz val="9"/>
        <color rgb="FF000000"/>
        <rFont val="Times New Roman"/>
        <family val="1"/>
        <charset val="1"/>
      </rPr>
      <t xml:space="preserve">é</t>
    </r>
    <r>
      <rPr>
        <b val="true"/>
        <sz val="9"/>
        <color rgb="FF000000"/>
        <rFont val="Arial"/>
        <family val="2"/>
        <charset val="1"/>
      </rPr>
      <t xml:space="preserve">rico, com solado antiderrapante, para uso profissional, atendendo </t>
    </r>
    <r>
      <rPr>
        <b val="true"/>
        <sz val="9"/>
        <color rgb="FF000000"/>
        <rFont val="Times New Roman"/>
        <family val="1"/>
        <charset val="1"/>
      </rPr>
      <t xml:space="preserve">à</t>
    </r>
    <r>
      <rPr>
        <b val="true"/>
        <sz val="9"/>
        <color rgb="FF000000"/>
        <rFont val="Arial"/>
        <family val="2"/>
        <charset val="1"/>
      </rPr>
      <t xml:space="preserve">s normas de seguran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 ABNT NBR ISO 20347 e 20344, na cor preta.</t>
    </r>
  </si>
  <si>
    <t xml:space="preserve">DENTAL SPEED</t>
  </si>
  <si>
    <r>
      <rPr>
        <b val="true"/>
        <sz val="9"/>
        <color rgb="FF00000A"/>
        <rFont val="Arial"/>
        <family val="2"/>
        <charset val="1"/>
      </rPr>
      <t xml:space="preserve">Bota de pvc </t>
    </r>
    <r>
      <rPr>
        <b val="true"/>
        <sz val="9"/>
        <color rgb="FF000000"/>
        <rFont val="Arial"/>
        <family val="2"/>
        <charset val="1"/>
      </rPr>
      <t xml:space="preserve">cano curto</t>
    </r>
    <r>
      <rPr>
        <sz val="9"/>
        <color rgb="FF000000"/>
        <rFont val="Arial"/>
        <family val="2"/>
        <charset val="1"/>
      </rPr>
      <t xml:space="preserve">, em conformidade com a ISO 20344/2008 e ISO 20347/2008, cor branca.</t>
    </r>
  </si>
  <si>
    <t xml:space="preserve">FUJIWARA</t>
  </si>
  <si>
    <r>
      <rPr>
        <b val="true"/>
        <sz val="9"/>
        <color rgb="FF00000A"/>
        <rFont val="Arial"/>
        <family val="2"/>
        <charset val="1"/>
      </rPr>
      <t xml:space="preserve">VALOR TOTAL ESTIMADO POR SERVENTE 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 EM R$ </t>
    </r>
  </si>
  <si>
    <t xml:space="preserve">8.1 CAMPUS SERRA TALHADA</t>
  </si>
  <si>
    <t xml:space="preserve">8.1 Materiais de Consumo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</si>
  <si>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gua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ria: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ria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quida (n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alvejante), sem perfume, 2,0% a 2,5% de cloro ativo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pot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biodegrad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com registro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</si>
  <si>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r>
      <rPr>
        <sz val="9"/>
        <color rgb="FF00000A"/>
        <rFont val="Arial"/>
        <family val="2"/>
        <charset val="1"/>
      </rPr>
      <t xml:space="preserve">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</t>
    </r>
  </si>
  <si>
    <t xml:space="preserve">Q BOA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</si>
  <si>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et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lico: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quido, tipo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hidratado, a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Gl. Garrafa de 1 litro.</t>
    </r>
  </si>
  <si>
    <t xml:space="preserve">Garrafa</t>
  </si>
  <si>
    <t xml:space="preserve">ITAJA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</si>
  <si>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Gel: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lico, teor alco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lico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b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sica com emoliente, forma farmac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utica gel. Embalagem com 1 litro.</t>
    </r>
  </si>
  <si>
    <t xml:space="preserve">BRILUX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</si>
  <si>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</si>
  <si>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t xml:space="preserve">BRALIMPIA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</si>
  <si>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</si>
  <si>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</si>
  <si>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</si>
  <si>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</si>
  <si>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</si>
  <si>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Borrifador: </t>
    </r>
    <r>
      <rPr>
        <sz val="9"/>
        <color rgb="FF00000A"/>
        <rFont val="Arial"/>
        <family val="2"/>
        <charset val="1"/>
      </rPr>
      <t xml:space="preserve">Borrifador de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stico, capacidade 500ml.</t>
    </r>
  </si>
  <si>
    <t xml:space="preserve">SANREMO</t>
  </si>
  <si>
    <r>
      <rPr>
        <b val="true"/>
        <sz val="9"/>
        <color rgb="FF00000A"/>
        <rFont val="Arial"/>
        <family val="2"/>
        <charset val="1"/>
      </rPr>
      <t xml:space="preserve">Cera liquida: </t>
    </r>
    <r>
      <rPr>
        <sz val="9"/>
        <color rgb="FF00000A"/>
        <rFont val="Arial"/>
        <family val="2"/>
        <charset val="1"/>
      </rPr>
      <t xml:space="preserve">Cera liquida incolor para piso granilite.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</si>
  <si>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CESBRA</t>
  </si>
  <si>
    <r>
      <rPr>
        <b val="true"/>
        <sz val="9"/>
        <color rgb="FF00000A"/>
        <rFont val="Arial"/>
        <family val="2"/>
        <charset val="1"/>
      </rPr>
      <t xml:space="preserve">Cera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quida: </t>
    </r>
    <r>
      <rPr>
        <sz val="9"/>
        <color rgb="FF00000A"/>
        <rFont val="Arial"/>
        <family val="2"/>
        <charset val="1"/>
      </rPr>
      <t xml:space="preserve">Cera liquida incolor, acr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lica, para piso vin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</si>
  <si>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START</t>
  </si>
  <si>
    <r>
      <rPr>
        <b val="true"/>
        <sz val="9"/>
        <rFont val="Arial"/>
        <family val="2"/>
        <charset val="1"/>
      </rPr>
      <t xml:space="preserve">Desinfetante</t>
    </r>
    <r>
      <rPr>
        <sz val="9"/>
        <rFont val="Arial"/>
        <family val="2"/>
        <charset val="1"/>
      </rPr>
      <t xml:space="preserve"> para uso geral, aspecto f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sico l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quido, aplica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 bactericida e germicida, caracter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sticas adicionais: aromas diversos. Composi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Tensoativo cati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nico, sequestrante, conservante, opacificante, atenuador de espuma, controlador de ph, corantes, fragr</t>
    </r>
    <r>
      <rPr>
        <sz val="9"/>
        <rFont val="Times New Roman"/>
        <family val="1"/>
        <charset val="1"/>
      </rPr>
      <t xml:space="preserve">â</t>
    </r>
    <r>
      <rPr>
        <sz val="9"/>
        <rFont val="Arial"/>
        <family val="2"/>
        <charset val="1"/>
      </rPr>
      <t xml:space="preserve">ncia e ve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culo. Componente ativo: cloreto de dialquil dimetil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nio, cloreto de alquil dimetil benzil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 100%. O Produto deve eliminar 96% das bact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rias, germes e fungos, al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m de limpar, desinfetar e perfumar. Finalidade: Limpar e desinfetar pisos, banheiros, cozinha, pias, ralos e vasos sanit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rios, deixando um agrad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vel perfume de limpeza. Gal</t>
    </r>
    <r>
      <rPr>
        <sz val="9"/>
        <rFont val="Times New Roman"/>
        <family val="1"/>
        <charset val="1"/>
      </rPr>
      <t xml:space="preserve">ã</t>
    </r>
    <r>
      <rPr>
        <sz val="9"/>
        <rFont val="Arial"/>
        <family val="2"/>
        <charset val="1"/>
      </rPr>
      <t xml:space="preserve">o de 5 litros.</t>
    </r>
  </si>
  <si>
    <t xml:space="preserve">MINUANO</t>
  </si>
  <si>
    <r>
      <rPr>
        <b val="true"/>
        <sz val="9"/>
        <color rgb="FF00000A"/>
        <rFont val="Arial"/>
        <family val="2"/>
        <charset val="1"/>
      </rPr>
      <t xml:space="preserve">Detergente tipo 1: </t>
    </r>
    <r>
      <rPr>
        <sz val="9"/>
        <color rgb="FF00000A"/>
        <rFont val="Arial"/>
        <family val="2"/>
        <charset val="1"/>
      </rPr>
      <t xml:space="preserve">Detergente de uso geral para pisos, SEM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produto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Dodecilbenzeno sulfonato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dio, tensoativo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corante, conservante, sequestrante, coadjuvante, espessante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</si>
  <si>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r>
      <rPr>
        <b val="true"/>
        <sz val="9"/>
        <color rgb="FF00000A"/>
        <rFont val="Arial"/>
        <family val="2"/>
        <charset val="1"/>
      </rPr>
      <t xml:space="preserve">Detergente tipo 2: </t>
    </r>
    <r>
      <rPr>
        <sz val="9"/>
        <color rgb="FF00000A"/>
        <rFont val="Arial"/>
        <family val="2"/>
        <charset val="1"/>
      </rPr>
      <t xml:space="preserve">Detergente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limpa vidros,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com adi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 de secagem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pida. Embalagem contendo 500 ml.</t>
    </r>
  </si>
  <si>
    <r>
      <rPr>
        <b val="true"/>
        <sz val="9"/>
        <color rgb="FF00000A"/>
        <rFont val="Arial"/>
        <family val="2"/>
        <charset val="1"/>
      </rPr>
      <t xml:space="preserve">Detergente Neutro</t>
    </r>
    <r>
      <rPr>
        <sz val="9"/>
        <color rgb="FF00000A"/>
        <rFont val="Arial"/>
        <family val="2"/>
        <charset val="1"/>
      </rPr>
      <t xml:space="preserve"> e/ou Solu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espec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fica para a utiliza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da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quina lavadora. Contendo 01 litro.</t>
    </r>
  </si>
  <si>
    <r>
      <rPr>
        <b val="true"/>
        <sz val="9"/>
        <color rgb="FF00000A"/>
        <rFont val="Arial"/>
        <family val="2"/>
        <charset val="1"/>
      </rPr>
      <t xml:space="preserve">Esponja: </t>
    </r>
    <r>
      <rPr>
        <sz val="9"/>
        <color rgb="FF00000A"/>
        <rFont val="Arial"/>
        <family val="2"/>
        <charset val="1"/>
      </rPr>
      <t xml:space="preserve">Esponja multiuso, dupla face,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utens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lios.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nimas: 110 mm x 75 mm x 23 mm. </t>
    </r>
  </si>
  <si>
    <t xml:space="preserve">AÇOLAN</t>
  </si>
  <si>
    <r>
      <rPr>
        <b val="true"/>
        <sz val="9"/>
        <color rgb="FF00000A"/>
        <rFont val="Arial"/>
        <family val="2"/>
        <charset val="1"/>
      </rPr>
      <t xml:space="preserve">Flanela: </t>
    </r>
    <r>
      <rPr>
        <sz val="9"/>
        <color rgb="FF00000A"/>
        <rFont val="Arial"/>
        <family val="2"/>
        <charset val="1"/>
      </rPr>
      <t xml:space="preserve">Flanela para limpeza branca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40x60 cm, ideal para limpeza em geral, inclusive limpeza delicada. Macia, absorvente e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pode soltar fiapos.</t>
    </r>
  </si>
  <si>
    <r>
      <rPr>
        <b val="true"/>
        <sz val="9"/>
        <color rgb="FF00000A"/>
        <rFont val="Arial"/>
        <family val="2"/>
        <charset val="1"/>
      </rPr>
      <t xml:space="preserve">Inseticida: </t>
    </r>
    <r>
      <rPr>
        <sz val="9"/>
        <color rgb="FF00000A"/>
        <rFont val="Arial"/>
        <family val="2"/>
        <charset val="1"/>
      </rPr>
      <t xml:space="preserve">Inseticida aerossol multi-inseticida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base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eficiente para matar mosquitos, pernilongos, moscas, aranhas, baratas. Embalagem com 450ml.</t>
    </r>
  </si>
  <si>
    <t xml:space="preserve">SBP</t>
  </si>
  <si>
    <r>
      <rPr>
        <b val="true"/>
        <sz val="9"/>
        <color rgb="FF00000A"/>
        <rFont val="Arial"/>
        <family val="2"/>
        <charset val="1"/>
      </rPr>
      <t xml:space="preserve">Limpador: </t>
    </r>
    <r>
      <rPr>
        <sz val="9"/>
        <color rgb="FF00000A"/>
        <rFont val="Arial"/>
        <family val="2"/>
        <charset val="1"/>
      </rPr>
      <t xml:space="preserve">Limpador multiuso, pronto uso de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produto com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penetra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nas sujidades, eliminando gorduras, fuligens, poeiras arraigadas, manchas em geral. Limpa com efici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f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rmica,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sticos, arm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rios em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inox,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esmaltado,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rmore, granito, azulejos, vidros, piso, bancadas, espelhos, monitores de computadores, etc; sem agredir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pintadas. Limpa as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rapidamente sem deixar res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duos nem manchas. Modo usar: Produto de pronto uso. Aplicar o produto com aux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 de spray, esponja, fibra , mop ou pano. Esfregar a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 a ser limpa e enxaguar.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necess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o uso de EPIs. Embalagem de 1 litro.</t>
    </r>
  </si>
  <si>
    <r>
      <rPr>
        <b val="true"/>
        <sz val="9"/>
        <color rgb="FF00000A"/>
        <rFont val="Arial"/>
        <family val="2"/>
        <charset val="1"/>
      </rPr>
      <t xml:space="preserve">Lustra m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veis: </t>
    </r>
    <r>
      <rPr>
        <sz val="9"/>
        <color rgb="FF00000A"/>
        <rFont val="Arial"/>
        <family val="2"/>
        <charset val="1"/>
      </rPr>
      <t xml:space="preserve">Lustra-m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veis, emuls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aquosa cremosa, neutro ou sem perfume,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a base de silicone, cera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tica, surfactantes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nicos carbomer, conservante, solvente de petr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leo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Polifor, Inglesa ou de melhor qualidade. Frasco contendo 500 ml.</t>
    </r>
  </si>
  <si>
    <t xml:space="preserve">POLIFLOR</t>
  </si>
  <si>
    <r>
      <rPr>
        <b val="true"/>
        <sz val="9"/>
        <color rgb="FF00000A"/>
        <rFont val="Arial"/>
        <family val="2"/>
        <charset val="1"/>
      </rPr>
      <t xml:space="preserve">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 coletora</t>
    </r>
    <r>
      <rPr>
        <sz val="9"/>
        <color rgb="FF00000A"/>
        <rFont val="Arial"/>
        <family val="2"/>
        <charset val="1"/>
      </rPr>
      <t xml:space="preserve"> facilita o colhimento das sujidades. Com movimento basculante da caixa de recolhimento, facilita a remo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 o acondicionamento das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uma vez  recolhidos, os detritos voltem ao ambiente.. Trava de fixa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do cabo na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para transporte e despejo dos detritos. Caixa coletora em Poliestireno e cabo anat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mico em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altura ergon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mica. Leve e resistente, podendo ser utilizada em todos os ambientes</t>
    </r>
  </si>
  <si>
    <t xml:space="preserve">CONDOR</t>
  </si>
  <si>
    <r>
      <rPr>
        <b val="true"/>
        <sz val="9"/>
        <color rgb="FF00000A"/>
        <rFont val="Arial"/>
        <family val="2"/>
        <charset val="1"/>
      </rPr>
      <t xml:space="preserve">Pano de ch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Pano de ch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tipo saco,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bordas com acabamento em overlock, para limpeza,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70 x 50 cm e peso 100 gramas, com varia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+/- 5%.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 Na cor branca.</t>
    </r>
  </si>
  <si>
    <t xml:space="preserve">LIMPANO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</si>
  <si>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1: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sicas, </t>
    </r>
    <r>
      <rPr>
        <b val="true"/>
        <sz val="9"/>
        <color rgb="FF00000A"/>
        <rFont val="Arial"/>
        <family val="2"/>
        <charset val="1"/>
      </rPr>
      <t xml:space="preserve">folhas duplas</t>
    </r>
    <r>
      <rPr>
        <sz val="9"/>
        <color rgb="FF00000A"/>
        <rFont val="Arial"/>
        <family val="2"/>
        <charset val="1"/>
      </rPr>
      <t xml:space="preserve">, rolos de 30 metros x 10 cm cada. </t>
    </r>
  </si>
  <si>
    <t xml:space="preserve">DELUX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</si>
  <si>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2: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sica, rolos de 60 metros x 10 cm cada.</t>
    </r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</si>
  <si>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3: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tipo rol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Branco, produzido com 100% de celulose virgem, folha dupla, 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aproximada de um rolo: 300 metros x 10 cm. Pacote com 08 rolos.</t>
    </r>
  </si>
  <si>
    <t xml:space="preserve">Pacote</t>
  </si>
  <si>
    <r>
      <rPr>
        <b val="true"/>
        <sz val="9"/>
        <color rgb="FF00000A"/>
        <rFont val="Arial"/>
        <family val="2"/>
        <charset val="1"/>
      </rPr>
      <t xml:space="preserve">Papel toalha tipo 1: </t>
    </r>
    <r>
      <rPr>
        <sz val="9"/>
        <color rgb="FF00000A"/>
        <rFont val="Arial"/>
        <family val="2"/>
        <charset val="1"/>
      </rPr>
      <t xml:space="preserve">Papel toalha interfolha. Branco.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100% celulose virgem. Tamanho aproximado de 22,5 cm x 25 cm, com 3 dobras.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RECICLADO. Pacote com 2.000 folhas.</t>
    </r>
  </si>
  <si>
    <r>
      <rPr>
        <b val="true"/>
        <sz val="9"/>
        <color rgb="FF00000A"/>
        <rFont val="Arial"/>
        <family val="2"/>
        <charset val="1"/>
      </rPr>
      <t xml:space="preserve">Pastilha para uso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Pastilha para uso em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com recipiente apropriado 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resistente, modelo com perfume, tipo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lido.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Harpic ou Glade. </t>
    </r>
  </si>
  <si>
    <r>
      <rPr>
        <b val="true"/>
        <sz val="9"/>
        <color rgb="FF00000A"/>
        <rFont val="Arial"/>
        <family val="2"/>
        <charset val="1"/>
      </rPr>
      <t xml:space="preserve">Purificador de ar: </t>
    </r>
    <r>
      <rPr>
        <sz val="9"/>
        <color rgb="FF00000A"/>
        <rFont val="Arial"/>
        <family val="2"/>
        <charset val="1"/>
      </rPr>
      <t xml:space="preserve">Purificador de ar / odorizante de ambiente, elimina odores de ambientes, spray aerossol..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Glade. Embalagem com 360 ml / 305g.</t>
    </r>
  </si>
  <si>
    <t xml:space="preserve">Unidade.</t>
  </si>
  <si>
    <t xml:space="preserve">PATO</t>
  </si>
  <si>
    <r>
      <rPr>
        <b val="true"/>
        <sz val="9"/>
        <color rgb="FF00000A"/>
        <rFont val="Arial"/>
        <family val="2"/>
        <charset val="1"/>
      </rPr>
      <t xml:space="preserve">Removedor de cera</t>
    </r>
    <r>
      <rPr>
        <sz val="9"/>
        <color rgb="FF00000A"/>
        <rFont val="Arial"/>
        <family val="2"/>
        <charset val="1"/>
      </rPr>
      <t xml:space="preserve">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tipo detergente concentrado que remove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ltima camada de cera devolvendo ao piso a porosidade que ele tem quando novo. 01 litro.</t>
    </r>
  </si>
  <si>
    <t xml:space="preserve">CORDEX</t>
  </si>
  <si>
    <r>
      <rPr>
        <b val="true"/>
        <sz val="9"/>
        <color rgb="FF00000A"/>
        <rFont val="Arial"/>
        <family val="2"/>
        <charset val="1"/>
      </rPr>
      <t xml:space="preserve">Rodo tipo 1: </t>
    </r>
    <r>
      <rPr>
        <sz val="9"/>
        <color rgb="FF00000A"/>
        <rFont val="Arial"/>
        <family val="2"/>
        <charset val="1"/>
      </rPr>
      <t xml:space="preserve">Rodo duplo (puxa e seca) de metal 60 cm, cabo de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110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</si>
  <si>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Rodo tipo 2: </t>
    </r>
    <r>
      <rPr>
        <sz val="9"/>
        <color rgb="FF00000A"/>
        <rFont val="Arial"/>
        <family val="2"/>
        <charset val="1"/>
      </rPr>
      <t xml:space="preserve">Rodo grande. Corpo de metal, com 2 l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minas em borracha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ada, macia, fixada na parte inferior da base, medindo aproximadamente 30 cm, cabo em madeira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</si>
  <si>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Pano Multiuso: </t>
    </r>
    <r>
      <rPr>
        <sz val="9"/>
        <color rgb="FF00000A"/>
        <rFont val="Arial"/>
        <family val="2"/>
        <charset val="1"/>
      </rPr>
      <t xml:space="preserve">Rolo de pano multiuso tipo Perfex, picotado, azul/verde/laranja/vermelho. Rolo de 300 metros.</t>
    </r>
  </si>
  <si>
    <t xml:space="preserve">LIFE CLEAN</t>
  </si>
  <si>
    <r>
      <rPr>
        <b val="true"/>
        <sz val="9"/>
        <color rgb="FF00000A"/>
        <rFont val="Arial"/>
        <family val="2"/>
        <charset val="1"/>
      </rPr>
      <t xml:space="preserve">Raspador tipo esp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tula</t>
    </r>
    <r>
      <rPr>
        <sz val="9"/>
        <color rgb="FF00000A"/>
        <rFont val="Arial"/>
        <family val="2"/>
        <charset val="1"/>
      </rPr>
      <t xml:space="preserve"> com cabo. </t>
    </r>
    <r>
      <rPr>
        <sz val="9"/>
        <color rgb="FF000000"/>
        <rFont val="Arial"/>
        <family val="2"/>
        <charset val="1"/>
      </rPr>
      <t xml:space="preserve">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 flex</t>
    </r>
    <r>
      <rPr>
        <sz val="9"/>
        <color rgb="FF000000"/>
        <rFont val="Times New Roman"/>
        <family val="1"/>
        <charset val="1"/>
      </rPr>
      <t xml:space="preserve">í</t>
    </r>
    <r>
      <rPr>
        <sz val="9"/>
        <color rgb="FF000000"/>
        <rFont val="Arial"/>
        <family val="2"/>
        <charset val="1"/>
      </rPr>
      <t xml:space="preserve">vel em a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o temperado. Cabo de pl</t>
    </r>
    <r>
      <rPr>
        <sz val="9"/>
        <color rgb="FF000000"/>
        <rFont val="Times New Roman"/>
        <family val="1"/>
        <charset val="1"/>
      </rPr>
      <t xml:space="preserve">á</t>
    </r>
    <r>
      <rPr>
        <sz val="9"/>
        <color rgb="FF000000"/>
        <rFont val="Arial"/>
        <family val="2"/>
        <charset val="1"/>
      </rPr>
      <t xml:space="preserve">stico refor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ado. Largura da 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mina: 2.1/2</t>
    </r>
    <r>
      <rPr>
        <sz val="9"/>
        <color rgb="FF000000"/>
        <rFont val="Times New Roman"/>
        <family val="1"/>
        <charset val="1"/>
      </rPr>
      <t xml:space="preserve">”</t>
    </r>
    <r>
      <rPr>
        <sz val="9"/>
        <color rgb="FF000000"/>
        <rFont val="Arial"/>
        <family val="2"/>
        <charset val="1"/>
      </rPr>
      <t xml:space="preserve"> (64 mm)</t>
    </r>
  </si>
  <si>
    <t xml:space="preserve">TRAMONTINA</t>
  </si>
  <si>
    <r>
      <rPr>
        <b val="true"/>
        <sz val="9"/>
        <color rgb="FF00000A"/>
        <rFont val="Arial"/>
        <family val="2"/>
        <charset val="1"/>
      </rPr>
      <t xml:space="preserve">Sab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em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: </t>
    </r>
    <r>
      <rPr>
        <sz val="9"/>
        <color rgb="FF00000A"/>
        <rFont val="Arial"/>
        <family val="2"/>
        <charset val="1"/>
      </rPr>
      <t xml:space="preserve">Sab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em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tensoativo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tamponantes coadjuvantes, enzima branqueadores 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pticos,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YP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, Invictus ou superior. Embalagem com 1kg.</t>
    </r>
  </si>
  <si>
    <t xml:space="preserve">ALA</t>
  </si>
  <si>
    <r>
      <rPr>
        <b val="true"/>
        <sz val="9"/>
        <color rgb="FF00000A"/>
        <rFont val="Arial"/>
        <family val="2"/>
        <charset val="1"/>
      </rPr>
      <t xml:space="preserve">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quido: </t>
    </r>
    <r>
      <rPr>
        <sz val="9"/>
        <color rgb="FF00000A"/>
        <rFont val="Arial"/>
        <family val="2"/>
        <charset val="1"/>
      </rPr>
      <t xml:space="preserve">Sabonete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bactericida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os.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ncias diversas. Indicado para a antissepsia das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 em restaurantes, banheiros, cozinhas industriais, ind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strias de alimentos, hot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is e outros ambientes institucionais.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</si>
  <si>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t xml:space="preserve">DOVE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</si>
  <si>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1: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40 cm x 50 cm (largura x altura), de acordo com a NBR 9190 e NBR 9191. Pacote com 100 Unidades.</t>
    </r>
  </si>
  <si>
    <t xml:space="preserve">SUPERPACK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</si>
  <si>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2: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30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59 cm x 62 cm (largura x altura),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</si>
  <si>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3: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60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60 cm x 70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</si>
  <si>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4: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100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75 cm x 105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</si>
  <si>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5: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95 cm x 120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</si>
  <si>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Soda C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ustica: </t>
    </r>
    <r>
      <rPr>
        <sz val="9"/>
        <color rgb="FF00000A"/>
        <rFont val="Arial"/>
        <family val="2"/>
        <charset val="1"/>
      </rPr>
      <t xml:space="preserve">Soda c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ustica,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hidr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xido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 em escamas, 95 </t>
    </r>
    <r>
      <rPr>
        <sz val="9"/>
        <color rgb="FF00000A"/>
        <rFont val="Times New Roman"/>
        <family val="1"/>
        <charset val="1"/>
      </rPr>
      <t xml:space="preserve">–</t>
    </r>
    <r>
      <rPr>
        <sz val="9"/>
        <color rgb="FF00000A"/>
        <rFont val="Arial"/>
        <family val="2"/>
        <charset val="1"/>
      </rPr>
      <t xml:space="preserve"> 100%, aplica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em desentupimento de pias, ralos e caixas de gordura. Embalagem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de 1 Kg.</t>
    </r>
  </si>
  <si>
    <t xml:space="preserve">SODABEL</t>
  </si>
  <si>
    <r>
      <rPr>
        <b val="true"/>
        <sz val="9"/>
        <color rgb="FF00000A"/>
        <rFont val="Arial"/>
        <family val="2"/>
        <charset val="1"/>
      </rPr>
      <t xml:space="preserve">Vassoura tipo 1: </t>
    </r>
    <r>
      <rPr>
        <sz val="9"/>
        <color rgb="FF00000A"/>
        <rFont val="Arial"/>
        <family val="2"/>
        <charset val="1"/>
      </rPr>
      <t xml:space="preserve">Vassoura, material: cerdas n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ilon,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cepa 10, comprimento cerdas 14cm, largura cepa 30, altura cepa 5,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</si>
  <si>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2: </t>
    </r>
    <r>
      <rPr>
        <sz val="9"/>
        <color rgb="FF00000A"/>
        <rFont val="Arial"/>
        <family val="2"/>
        <charset val="1"/>
      </rPr>
      <t xml:space="preserve">Vassoura,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madeira plastificada em branco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na extremidade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metros, base em madeira revestida de lata, sendo a base retangular,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de 30 cm, e altura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de base 3,0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</si>
  <si>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Vassoura tipo 3: </t>
    </r>
    <r>
      <rPr>
        <sz val="9"/>
        <color rgb="FF00000A"/>
        <rFont val="Arial"/>
        <family val="2"/>
        <charset val="1"/>
      </rPr>
      <t xml:space="preserve">Vassoura, material: cerdas de pelo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tico,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da cepa 30 cm, largura da cepa 6cm, comprimento cerdas 6 cm,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</si>
  <si>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4: </t>
    </r>
    <r>
      <rPr>
        <sz val="9"/>
        <color rgb="FF00000A"/>
        <rFont val="Arial"/>
        <family val="2"/>
        <charset val="1"/>
      </rPr>
      <t xml:space="preserve">Vassoura tipo Gari,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de madeira, c,om comprimento de 150 cm. Cepa com 60 cm de comprimento. </t>
    </r>
  </si>
  <si>
    <r>
      <rPr>
        <b val="true"/>
        <sz val="9"/>
        <color rgb="FF00000A"/>
        <rFont val="Arial"/>
        <family val="2"/>
        <charset val="1"/>
      </rPr>
      <t xml:space="preserve">Vassoura para vaso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Vassoura para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cerdas de nylon, cabo revestido.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BERNARDO ou superior.</t>
    </r>
  </si>
  <si>
    <t xml:space="preserve">8.1 Equipamentos Diversos</t>
  </si>
  <si>
    <t xml:space="preserve">D=(C / 120)</t>
  </si>
  <si>
    <r>
      <rPr>
        <b val="true"/>
        <sz val="9"/>
        <color rgb="FF00000A"/>
        <rFont val="Arial"/>
        <family val="2"/>
        <charset val="1"/>
      </rPr>
      <t xml:space="preserve">Aspirador de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 industrial</t>
    </r>
    <r>
      <rPr>
        <sz val="9"/>
        <color rgb="FF00000A"/>
        <rFont val="Arial"/>
        <family val="2"/>
        <charset val="1"/>
      </rPr>
      <t xml:space="preserve">, 220 V, 1400 W,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cuo 2400 mmH2O, aspira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215 m</t>
    </r>
    <r>
      <rPr>
        <sz val="9"/>
        <color rgb="FF00000A"/>
        <rFont val="Times New Roman"/>
        <family val="1"/>
        <charset val="1"/>
      </rPr>
      <t xml:space="preserve">³</t>
    </r>
    <r>
      <rPr>
        <sz val="9"/>
        <color rgb="FF00000A"/>
        <rFont val="Arial"/>
        <family val="2"/>
        <charset val="1"/>
      </rPr>
      <t xml:space="preserve">/h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62 litros.</t>
    </r>
  </si>
  <si>
    <t xml:space="preserve">WAP GTW</t>
  </si>
  <si>
    <r>
      <rPr>
        <b val="true"/>
        <sz val="9"/>
        <color rgb="FF00000A"/>
        <rFont val="Arial"/>
        <family val="2"/>
        <charset val="1"/>
      </rPr>
      <t xml:space="preserve">Carrinho Coletor </t>
    </r>
    <r>
      <rPr>
        <sz val="9"/>
        <color rgb="FF00000A"/>
        <rFont val="Arial"/>
        <family val="2"/>
        <charset val="1"/>
      </rPr>
      <t xml:space="preserve">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120L: 890 x 555 x 465mm. 2 rodas. Sem pedal frontal. Materiais: Polietileno de Alta Densidade (PEAD).</t>
    </r>
  </si>
  <si>
    <r>
      <rPr>
        <b val="true"/>
        <sz val="9"/>
        <color rgb="FF00000A"/>
        <rFont val="Arial"/>
        <family val="2"/>
        <charset val="1"/>
      </rPr>
      <t xml:space="preserve">Carrinho de carga.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Chassi extraforte.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lico de 1,50 mm. Empunhadura de borracha. Roda pneu com c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mara com bucha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stica. A estrutura possui acabamento com pintura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 a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que tem uma melhor apresenta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visual e maior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oxida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Ideal para o transporte de cargas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200 kg.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aproximadas: largura de 702 mm, altura de 1.435 mm, comprimento de 730 mm. </t>
    </r>
  </si>
  <si>
    <r>
      <rPr>
        <b val="true"/>
        <sz val="9"/>
        <color rgb="FF00000A"/>
        <rFont val="Arial"/>
        <family val="2"/>
        <charset val="1"/>
      </rPr>
      <t xml:space="preserve">Carro funcional </t>
    </r>
    <r>
      <rPr>
        <sz val="9"/>
        <color rgb="FF00000A"/>
        <rFont val="Arial"/>
        <family val="2"/>
        <charset val="1"/>
      </rPr>
      <t xml:space="preserve">para mop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com 2 Baldes de 25 litros cada, sendo um Balde na cor Azul e um Balde na cor Vermelha, e um espremedor ajust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vel.</t>
    </r>
  </si>
  <si>
    <t xml:space="preserve">PERFECT</t>
  </si>
  <si>
    <r>
      <rPr>
        <b val="true"/>
        <sz val="9"/>
        <color rgb="FF00000A"/>
        <rFont val="Arial"/>
        <family val="2"/>
        <charset val="1"/>
      </rPr>
      <t xml:space="preserve">Conjunto de limpeza completo</t>
    </r>
    <r>
      <rPr>
        <sz val="9"/>
        <color rgb="FF00000A"/>
        <rFont val="Arial"/>
        <family val="2"/>
        <charset val="1"/>
      </rPr>
      <t xml:space="preserve"> (carrinho funcional, conjunto Mop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mido e seco, rodo, limpa vidro, balde espremedor para duas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guas, uma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para lixo, uma placa de sinaliza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vassoura e extensor). Rodas tipo rod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zio de PVC. Capacidade 300 Kg. Com bolsa para lixo.</t>
    </r>
  </si>
  <si>
    <r>
      <rPr>
        <b val="true"/>
        <sz val="9"/>
        <color rgb="FF00000A"/>
        <rFont val="Arial"/>
        <family val="2"/>
        <charset val="1"/>
      </rPr>
      <t xml:space="preserve">Dispenser para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em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abs,</t>
    </r>
    <r>
      <rPr>
        <sz val="9"/>
        <color rgb="FF00000A"/>
        <rFont val="Arial"/>
        <family val="2"/>
        <charset val="1"/>
      </rPr>
      <t xml:space="preserve"> para rolo de 300 a 400 metros.</t>
    </r>
  </si>
  <si>
    <t xml:space="preserve">PREMISSE</t>
  </si>
  <si>
    <r>
      <rPr>
        <b val="true"/>
        <sz val="9"/>
        <color rgb="FF00000A"/>
        <rFont val="Arial"/>
        <family val="2"/>
        <charset val="1"/>
      </rPr>
      <t xml:space="preserve">Porta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</t>
    </r>
    <r>
      <rPr>
        <sz val="9"/>
        <color rgb="FF00000A"/>
        <rFont val="Arial"/>
        <family val="2"/>
        <charset val="1"/>
      </rPr>
      <t xml:space="preserve">metal inox, para rolo de 30 a 40 metros, fixo sobreposto na parede, material de primeira linha.</t>
    </r>
    <r>
      <rPr>
        <b val="true"/>
        <sz val="9"/>
        <color rgb="FF00000A"/>
        <rFont val="Arial"/>
        <family val="2"/>
        <charset val="1"/>
      </rPr>
      <t xml:space="preserve"> </t>
    </r>
  </si>
  <si>
    <r>
      <rPr>
        <b val="true"/>
        <sz val="9"/>
        <color rgb="FF00000A"/>
        <rFont val="Arial"/>
        <family val="2"/>
        <charset val="1"/>
      </rPr>
      <t xml:space="preserve">Dispenser para papel toalha interfolhas. </t>
    </r>
    <r>
      <rPr>
        <sz val="9"/>
        <color rgb="FF00000A"/>
        <rFont val="Arial"/>
        <family val="2"/>
        <charset val="1"/>
      </rPr>
      <t xml:space="preserve">Tamanho externo: 25cm de largura x 30 cm de altura</t>
    </r>
  </si>
  <si>
    <r>
      <rPr>
        <b val="true"/>
        <sz val="9"/>
        <color rgb="FF00000A"/>
        <rFont val="Arial"/>
        <family val="2"/>
        <charset val="1"/>
      </rPr>
      <t xml:space="preserve">Dispenser para 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 ou 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em gel, </t>
    </r>
    <r>
      <rPr>
        <sz val="9"/>
        <color rgb="FF00000A"/>
        <rFont val="Arial"/>
        <family val="2"/>
        <charset val="1"/>
      </rPr>
      <t xml:space="preserve">com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transparente na parte superior do produto, com capacidade para 500 ml, similar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Western modelo DP-94.</t>
    </r>
  </si>
  <si>
    <r>
      <rPr>
        <b val="true"/>
        <sz val="9"/>
        <color rgb="FF00000A"/>
        <rFont val="Arial"/>
        <family val="2"/>
        <charset val="1"/>
      </rPr>
      <t xml:space="preserve">Enceradeira industrial: </t>
    </r>
    <r>
      <rPr>
        <sz val="9"/>
        <color rgb="FF00000A"/>
        <rFont val="Arial"/>
        <family val="2"/>
        <charset val="1"/>
      </rPr>
      <t xml:space="preserve">Motor el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trico de 0,75 HP, tens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autovolt, escova de 350 mm, capacidade operacional 1.500</t>
    </r>
    <r>
      <rPr>
        <sz val="9"/>
        <rFont val="Arial"/>
        <family val="2"/>
        <charset val="1"/>
      </rPr>
      <t xml:space="preserve">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. Modelo similar a Enceradeira industrial CL350 Bivolt Plus Cleaner ou de melhor qualidade.</t>
    </r>
  </si>
  <si>
    <t xml:space="preserve">CLEANER</t>
  </si>
  <si>
    <r>
      <rPr>
        <b val="true"/>
        <sz val="9"/>
        <color rgb="FF00000A"/>
        <rFont val="Arial"/>
        <family val="2"/>
        <charset val="1"/>
      </rPr>
      <t xml:space="preserve">Escada de 06 degraus de alum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nio antiderrapante.</t>
    </r>
  </si>
  <si>
    <t xml:space="preserve">ALUSTEP</t>
  </si>
  <si>
    <r>
      <rPr>
        <b val="true"/>
        <sz val="9"/>
        <color rgb="FF00000A"/>
        <rFont val="Arial"/>
        <family val="2"/>
        <charset val="1"/>
      </rPr>
      <t xml:space="preserve">Lavadora de alta press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frio, </t>
    </r>
    <r>
      <rPr>
        <sz val="9"/>
        <color rgb="FF00000A"/>
        <rFont val="Arial"/>
        <family val="2"/>
        <charset val="1"/>
      </rPr>
      <t xml:space="preserve">220 V. Pot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1.600 Watts</t>
    </r>
  </si>
  <si>
    <t xml:space="preserve">KARCHER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</si>
  <si>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quina lavadora de piso com secador autom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tico: </t>
    </r>
    <r>
      <rPr>
        <sz val="9"/>
        <rFont val="Arial"/>
        <family val="2"/>
        <charset val="1"/>
      </rPr>
      <t xml:space="preserve">Pot</t>
    </r>
    <r>
      <rPr>
        <sz val="9"/>
        <rFont val="Times New Roman"/>
        <family val="1"/>
        <charset val="1"/>
      </rPr>
      <t xml:space="preserve">ê</t>
    </r>
    <r>
      <rPr>
        <sz val="9"/>
        <rFont val="Arial"/>
        <family val="2"/>
        <charset val="1"/>
      </rPr>
      <t xml:space="preserve">ncia: 350w,</t>
    </r>
    <r>
      <rPr>
        <b val="true"/>
        <sz val="9"/>
        <rFont val="Arial"/>
        <family val="2"/>
        <charset val="1"/>
      </rPr>
      <t xml:space="preserve"> </t>
    </r>
    <r>
      <rPr>
        <sz val="9"/>
        <rFont val="Arial"/>
        <family val="2"/>
        <charset val="1"/>
      </rPr>
      <t xml:space="preserve">Produtividade: 1300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/h m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x., tanques: Solu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16L / Recolhimento: 19L, Escova: 350 mm Largura do rodo: 450 mm. Alimenta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Cabo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trico 220 V. Similar ao modelo Lavadora de Piso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trica CT15 C35 - IPC SOTECO ou de melhor qualidade.</t>
    </r>
  </si>
  <si>
    <r>
      <rPr>
        <b val="true"/>
        <sz val="9"/>
        <color rgb="FF00000A"/>
        <rFont val="Arial"/>
        <family val="2"/>
        <charset val="1"/>
      </rPr>
      <t xml:space="preserve">Mangueira </t>
    </r>
    <r>
      <rPr>
        <sz val="9"/>
        <color rgb="FF00000A"/>
        <rFont val="Arial"/>
        <family val="2"/>
        <charset val="1"/>
      </rPr>
      <t xml:space="preserve">tran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</t>
    </r>
    <r>
      <rPr>
        <sz val="9"/>
        <color rgb="FF00000A"/>
        <rFont val="Times New Roman"/>
        <family val="1"/>
        <charset val="1"/>
      </rPr>
      <t xml:space="preserve">¾’</t>
    </r>
    <r>
      <rPr>
        <sz val="9"/>
        <color rgb="FF00000A"/>
        <rFont val="Arial"/>
        <family val="2"/>
        <charset val="1"/>
      </rPr>
      <t xml:space="preserve"> transparente 50 metros.</t>
    </r>
  </si>
  <si>
    <t xml:space="preserve">CRISTAL</t>
  </si>
  <si>
    <r>
      <rPr>
        <b val="true"/>
        <sz val="10"/>
        <color rgb="FF00000A"/>
        <rFont val="Arial"/>
        <family val="2"/>
        <charset val="1"/>
      </rPr>
      <t xml:space="preserve">*Valor Total Estimado para o item, dividido pelo tempo de vida </t>
    </r>
    <r>
      <rPr>
        <b val="true"/>
        <sz val="10"/>
        <color rgb="FF00000A"/>
        <rFont val="Times New Roman"/>
        <family val="1"/>
        <charset val="1"/>
      </rPr>
      <t xml:space="preserve">ú</t>
    </r>
    <r>
      <rPr>
        <b val="true"/>
        <sz val="10"/>
        <color rgb="FF00000A"/>
        <rFont val="Arial"/>
        <family val="2"/>
        <charset val="1"/>
      </rPr>
      <t xml:space="preserve">til atribu</t>
    </r>
    <r>
      <rPr>
        <b val="true"/>
        <sz val="10"/>
        <color rgb="FF00000A"/>
        <rFont val="Times New Roman"/>
        <family val="1"/>
        <charset val="1"/>
      </rPr>
      <t xml:space="preserve">í</t>
    </r>
    <r>
      <rPr>
        <b val="true"/>
        <sz val="10"/>
        <color rgb="FF00000A"/>
        <rFont val="Arial"/>
        <family val="2"/>
        <charset val="1"/>
      </rPr>
      <t xml:space="preserve">da para o equipamento (120 meses).</t>
    </r>
  </si>
  <si>
    <t xml:space="preserve">PREÇO m² ÁREAS INTERNAS</t>
  </si>
  <si>
    <t xml:space="preserve">PISOS FRIOS 800 m² a 1200 m²</t>
  </si>
  <si>
    <t xml:space="preserve">ALMOXARIFADOS/GALPÕES 1500 m² a 2500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</si>
  <si>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</si>
  <si>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</si>
  <si>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</si>
  <si>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</si>
  <si>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</si>
  <si>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800</t>
  </si>
  <si>
    <t xml:space="preserve">30 X 1500</t>
  </si>
  <si>
    <t xml:space="preserve">SERVENTE</t>
  </si>
  <si>
    <t xml:space="preserve">CUSTO UNITÁRIO DO M²</t>
  </si>
  <si>
    <t xml:space="preserve">LABORATÓRIOS 360 m² a 450 m²</t>
  </si>
  <si>
    <t xml:space="preserve">ÁREAS C/ ESPAÇOS LIVRES - SAGUÃO, HALL E SALÃO 1000 m² a 1500 m²</t>
  </si>
  <si>
    <t xml:space="preserve">30 X 360</t>
  </si>
  <si>
    <t xml:space="preserve">30 X 1000</t>
  </si>
  <si>
    <t xml:space="preserve">BANHEIROS 200 m² a 300 m²</t>
  </si>
  <si>
    <t xml:space="preserve">30 X 200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</si>
  <si>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</si>
  <si>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</si>
  <si>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</si>
  <si>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2300</t>
  </si>
  <si>
    <t xml:space="preserve">30 X 8000</t>
  </si>
  <si>
    <t xml:space="preserve">PÁTIOS E ÁREAS VERDES COM MÉDIA FREQUÊNCIA 1800 m² a 2700 m²</t>
  </si>
  <si>
    <t xml:space="preserve">PÁTIOS E ÁREAS VERDES COM BAIXA FREQUÊNCIA 1800 m² a 2700 m²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</si>
  <si>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</si>
  <si>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</si>
  <si>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</si>
  <si>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</si>
  <si>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</si>
  <si>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30 X 130</t>
  </si>
  <si>
    <t xml:space="preserve">CUSTO UNITÁRIO DO M² </t>
  </si>
  <si>
    <t xml:space="preserve">FACE EXTERNA SEM EXPOSIÇÃO A SITUAÇÃO DE RISCO 300 m² a 360 m²</t>
  </si>
  <si>
    <t xml:space="preserve">30 X 300</t>
  </si>
  <si>
    <t xml:space="preserve">FACE INTERNA</t>
  </si>
  <si>
    <t xml:space="preserve">PREÇO m² ÁREA MÉDICO-HOSPITALAR E ASSEMELHADOS</t>
  </si>
  <si>
    <t xml:space="preserve">Áreas Hospitalares e assemelhadas: 360 m² a 450 m².</t>
  </si>
  <si>
    <t xml:space="preserve">VALOR ESTIMADO PELA ADMINISTRAÇÃO - TOTAL DA PROPOSTA – CAMPUS SERRA TALHADA – GRUPO 08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</si>
  <si>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</si>
  <si>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</si>
  <si>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</si>
  <si>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</si>
  <si>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</si>
  <si>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</si>
  <si>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</si>
  <si>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FRIOS</t>
  </si>
  <si>
    <t xml:space="preserve">LABORATÓRIOS</t>
  </si>
  <si>
    <t xml:space="preserve">ALMOXARIFADOS/GALPÕES</t>
  </si>
  <si>
    <t xml:space="preserve">ÁREAS C/ ESPAÇOS LIVRES - SAGUÃO, HALL E SALÃO</t>
  </si>
  <si>
    <t xml:space="preserve">BANHEIROS</t>
  </si>
  <si>
    <t xml:space="preserve">SUBTOTAL DA ÁREA INTERNA</t>
  </si>
  <si>
    <t xml:space="preserve">DI</t>
  </si>
  <si>
    <t xml:space="preserve">ÁREAS EXTERNAS</t>
  </si>
  <si>
    <t xml:space="preserve">LU</t>
  </si>
  <si>
    <t xml:space="preserve">PISOS PAVIMENTADOS</t>
  </si>
  <si>
    <t xml:space="preserve">VARRIÇÃO DE PASSEIOS E ARRUAMENTOS</t>
  </si>
  <si>
    <t xml:space="preserve">PÁTIOS E ÁREAS VERDES COM MÉDIA FREQUÊNCIA</t>
  </si>
  <si>
    <t xml:space="preserve">PÁTIOS E ÁREAS VERDES COM BAIXA FREQUÊNCIA</t>
  </si>
  <si>
    <t xml:space="preserve">SUBTOTAL DA ÁREA EXTERNA</t>
  </si>
  <si>
    <t xml:space="preserve">FACE EXTERNA COM EXPOSIÇÃO A SITUAÇÃO DE RISCO</t>
  </si>
  <si>
    <t xml:space="preserve">FACE EXTERNA SEM EXPOSIÇÃO A SITUAÇÃO DE RISCO</t>
  </si>
  <si>
    <t xml:space="preserve">SUBTOTAL DA ÁREA DE ESQUADRIAS</t>
  </si>
  <si>
    <t xml:space="preserve">ÁREA MÉDICO-HOSPITALAR E ASSEMELHADOS</t>
  </si>
  <si>
    <t xml:space="preserve">ÁREAS HOSPITALARES E ASSEMELHADAS </t>
  </si>
  <si>
    <t xml:space="preserve">SUBTOTAL DA ÁREA MÉDICO-HOSPITALAR E ASSEMELHADOS</t>
  </si>
  <si>
    <t xml:space="preserve">VALOR TOTAL ANUAL DOS SERVIÇOS</t>
  </si>
  <si>
    <t xml:space="preserve">VALOR TOTAL MENSAL DOS SERVIÇOS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</si>
  <si>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</si>
  <si>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</si>
  <si>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</si>
  <si>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</si>
  <si>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</si>
  <si>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  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</si>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</sst>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_-* #,##0.00_-;\-* #,##0.00_-;_-* \-??_-;_-@_-"/>
    <numFmt numFmtId="166" formatCode="D/M/YYYY"/>
    <numFmt numFmtId="167" formatCode="[$R$-416]\ #,##0.00;[RED]\-[$R$-416]\ #,##0.00"/>
    <numFmt numFmtId="168" formatCode="0.00%"/>
    <numFmt numFmtId="169" formatCode="0.00"/>
    <numFmt numFmtId="170" formatCode="#,##0.00"/>
    <numFmt numFmtId="171" formatCode="0.0000%"/>
    <numFmt numFmtId="172" formatCode="#,##0"/>
    <numFmt numFmtId="173" formatCode="[$R$]\ #,##0.00;[RED]\-[$R$]\ #,##0.00"/>
    <numFmt numFmtId="174" formatCode="0.00000%"/>
    <numFmt numFmtId="175" formatCode="_-* #,##0_-;\-* #,##0_-;_-* \-??_-;_-@_-"/>
    <numFmt numFmtId="176" formatCode="#,##0.0000000"/>
    <numFmt numFmtId="177" formatCode="#,##0.000000"/>
    <numFmt numFmtId="178" formatCode="0%"/>
    <numFmt numFmtId="179" formatCode="_-&quot;R$ &quot;* #,##0.00_-;&quot;-R$ &quot;* #,##0.00_-;_-&quot;R$ &quot;* \-??_-;_-@_-"/>
  </numFmts>
  <fonts count="4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1.5"/>
      <color rgb="FF000000"/>
      <name val="Arial"/>
      <family val="2"/>
      <charset val="1"/>
    </font>
    <font>
      <sz val="10"/>
      <color rgb="FF171717"/>
      <name val="Arial"/>
      <family val="2"/>
      <charset val="1"/>
    </font>
    <font>
      <sz val="10"/>
      <color rgb="FF0000CC"/>
      <name val="Arial"/>
      <family val="2"/>
      <charset val="1"/>
    </font>
    <font>
      <sz val="10"/>
      <color rgb="FFFF0000"/>
      <name val="Arial"/>
      <family val="2"/>
      <charset val="1"/>
    </font>
    <font>
      <sz val="8"/>
      <color rgb="FF000000"/>
      <name val="Verdana"/>
      <family val="2"/>
      <charset val="1"/>
    </font>
    <font>
      <sz val="10"/>
      <color rgb="FF000000"/>
      <name val="Times New Roman;Times New Roman"/>
      <family val="1"/>
      <charset val="1"/>
    </font>
    <font>
      <b val="true"/>
      <sz val="11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sz val="10"/>
      <color rgb="FFFDFAFA"/>
      <name val="Arial"/>
      <family val="2"/>
      <charset val="1"/>
    </font>
    <font>
      <b val="true"/>
      <sz val="8"/>
      <color rgb="FF000000"/>
      <name val="Verdana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b val="true"/>
      <sz val="10.5"/>
      <color rgb="FF00000A"/>
      <name val="Arial"/>
      <family val="2"/>
      <charset val="1"/>
    </font>
    <font>
      <b val="true"/>
      <sz val="10.5"/>
      <color rgb="FF00000A"/>
      <name val="Times New Roman"/>
      <family val="1"/>
      <charset val="1"/>
    </font>
    <font>
      <sz val="10"/>
      <color rgb="FF00000A"/>
      <name val="Arial"/>
      <family val="2"/>
      <charset val="1"/>
    </font>
    <font>
      <b val="true"/>
      <sz val="9"/>
      <color rgb="FF00000A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000000"/>
      <name val="Times New Roman"/>
      <family val="1"/>
      <charset val="1"/>
    </font>
    <font>
      <b val="true"/>
      <sz val="9"/>
      <color rgb="FF00000A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9"/>
      <color rgb="FF00000A"/>
      <name val="Arial"/>
      <family val="2"/>
      <charset val="1"/>
    </font>
    <font>
      <sz val="9"/>
      <color rgb="FF00000A"/>
      <name val="Times New Roman"/>
      <family val="1"/>
      <charset val="1"/>
    </font>
    <font>
      <sz val="9"/>
      <color rgb="FF000009"/>
      <name val="Arial"/>
      <family val="2"/>
      <charset val="1"/>
    </font>
    <font>
      <b val="true"/>
      <sz val="10"/>
      <color rgb="FF00000A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name val="Times New Roman"/>
      <family val="1"/>
      <charset val="1"/>
    </font>
    <font>
      <sz val="9"/>
      <color rgb="FF000000"/>
      <name val="Times New Roman"/>
      <family val="1"/>
      <charset val="1"/>
    </font>
    <font>
      <b val="true"/>
      <sz val="10"/>
      <color rgb="FF00000A"/>
      <name val="Times New Roman"/>
      <family val="1"/>
      <charset val="1"/>
    </font>
    <font>
      <b val="true"/>
      <u val="single"/>
      <sz val="10"/>
      <name val="Arial"/>
      <family val="2"/>
      <charset val="1"/>
    </font>
    <font>
      <b val="true"/>
      <sz val="12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DDDDDD"/>
        <bgColor rgb="FFE3E3E3"/>
      </patternFill>
    </fill>
    <fill>
      <patternFill patternType="solid">
        <fgColor rgb="FFC0C0C0"/>
        <bgColor rgb="FFDDDDDD"/>
      </patternFill>
    </fill>
    <fill>
      <patternFill patternType="solid">
        <fgColor rgb="FFE3E3E3"/>
        <bgColor rgb="FFDDDDDD"/>
      </patternFill>
    </fill>
    <fill>
      <patternFill patternType="solid">
        <fgColor rgb="FFFFF200"/>
        <bgColor rgb="FFFAFB10"/>
      </patternFill>
    </fill>
    <fill>
      <patternFill patternType="solid">
        <fgColor rgb="FF99FFCC"/>
        <bgColor rgb="FF99FFFF"/>
      </patternFill>
    </fill>
    <fill>
      <patternFill patternType="solid">
        <fgColor rgb="FFFFFF66"/>
        <bgColor rgb="FFFAFB10"/>
      </patternFill>
    </fill>
    <fill>
      <patternFill patternType="solid">
        <fgColor rgb="FF99FFFF"/>
        <bgColor rgb="FF99FFCC"/>
      </patternFill>
    </fill>
    <fill>
      <patternFill patternType="solid">
        <fgColor rgb="FF00B050"/>
        <bgColor rgb="FF008080"/>
      </patternFill>
    </fill>
    <fill>
      <patternFill patternType="solid">
        <fgColor rgb="FF1CCBED"/>
        <bgColor rgb="FF00B0F0"/>
      </patternFill>
    </fill>
    <fill>
      <patternFill patternType="solid">
        <fgColor rgb="FFFFFF00"/>
        <bgColor rgb="FFFAFB10"/>
      </patternFill>
    </fill>
    <fill>
      <patternFill patternType="solid">
        <fgColor rgb="FFF13256"/>
        <bgColor rgb="FFFF0000"/>
      </patternFill>
    </fill>
    <fill>
      <patternFill patternType="solid">
        <fgColor rgb="FFFAFB10"/>
        <bgColor rgb="FFFFFF00"/>
      </patternFill>
    </fill>
    <fill>
      <patternFill patternType="solid">
        <fgColor rgb="FF00B0F0"/>
        <bgColor rgb="FF1CCBED"/>
      </patternFill>
    </fill>
  </fills>
  <borders count="3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 style="thin"/>
      <top style="thin">
        <color rgb="FF171717"/>
      </top>
      <bottom style="thin">
        <color rgb="FF171717"/>
      </bottom>
      <diagonal/>
    </border>
    <border diagonalUp="false" diagonalDown="false">
      <left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hair">
        <color rgb="FF171717"/>
      </left>
      <right style="hair">
        <color rgb="FF171717"/>
      </right>
      <top style="hair">
        <color rgb="FF171717"/>
      </top>
      <bottom style="hair">
        <color rgb="FF171717"/>
      </bottom>
      <diagonal/>
    </border>
    <border diagonalUp="false" diagonalDown="false">
      <left style="hair">
        <color rgb="FF171717"/>
      </left>
      <right style="hair">
        <color rgb="FF171717"/>
      </right>
      <top/>
      <bottom style="hair">
        <color rgb="FF171717"/>
      </bottom>
      <diagonal/>
    </border>
    <border diagonalUp="false" diagonalDown="false">
      <left style="hair">
        <color rgb="FF171717"/>
      </left>
      <right style="hair">
        <color rgb="FF171717"/>
      </right>
      <top style="hair">
        <color rgb="FF171717"/>
      </top>
      <bottom/>
      <diagonal/>
    </border>
    <border diagonalUp="false" diagonalDown="false">
      <left style="hair">
        <color rgb="FF171717"/>
      </left>
      <right/>
      <top style="hair">
        <color rgb="FF171717"/>
      </top>
      <bottom style="hair">
        <color rgb="FF171717"/>
      </bottom>
      <diagonal/>
    </border>
    <border diagonalUp="false" diagonalDown="false">
      <left style="thin">
        <color rgb="FF171717"/>
      </left>
      <right/>
      <top style="thin">
        <color rgb="FF171717"/>
      </top>
      <bottom style="thin">
        <color rgb="FF171717"/>
      </bottom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thin"/>
      <right style="thin"/>
      <top style="thin">
        <color rgb="FF171717"/>
      </top>
      <bottom style="thin">
        <color rgb="FF171717"/>
      </bottom>
      <diagonal/>
    </border>
    <border diagonalUp="false" diagonalDown="false">
      <left style="thin"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/>
      <top/>
      <bottom style="thin"/>
      <diagonal/>
    </border>
    <border diagonalUp="false" diagonalDown="false">
      <left style="thin"/>
      <right style="thin"/>
      <top style="thin">
        <color rgb="FF171717"/>
      </top>
      <bottom style="thin"/>
      <diagonal/>
    </border>
    <border diagonalUp="false" diagonalDown="false">
      <left style="thin"/>
      <right style="thin">
        <color rgb="FF171717"/>
      </right>
      <top/>
      <bottom style="thin"/>
      <diagonal/>
    </border>
    <border diagonalUp="false" diagonalDown="false">
      <left style="thin">
        <color rgb="FF171717"/>
      </left>
      <right style="thin"/>
      <top style="thin"/>
      <bottom style="thin"/>
      <diagonal/>
    </border>
    <border diagonalUp="false" diagonalDown="false">
      <left style="thin"/>
      <right style="thin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 style="thin">
        <color rgb="FF030303"/>
      </left>
      <right style="thin">
        <color rgb="FF030303"/>
      </right>
      <top style="thin">
        <color rgb="FF030303"/>
      </top>
      <bottom style="thin">
        <color rgb="FF030303"/>
      </bottom>
      <diagonal/>
    </border>
    <border diagonalUp="false" diagonalDown="false">
      <left style="thin">
        <color rgb="FF171717"/>
      </left>
      <right style="thin">
        <color rgb="FF171717"/>
      </right>
      <top style="thin"/>
      <bottom style="thin">
        <color rgb="FF171717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5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5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6" fillId="3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6" fillId="3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3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6" fillId="3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5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2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3" borderId="1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3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6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6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8" fillId="6" borderId="2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2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8" fillId="6" borderId="2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6" borderId="29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8" fillId="6" borderId="2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9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35" fillId="0" borderId="2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7" borderId="2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8" fillId="0" borderId="2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3" fillId="0" borderId="2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29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8" fillId="6" borderId="26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8" fillId="7" borderId="3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8" fillId="7" borderId="3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6" fillId="8" borderId="3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6" borderId="2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6" borderId="2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9" xfId="2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6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8" fillId="7" borderId="3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29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2" fontId="35" fillId="0" borderId="2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9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28" fillId="7" borderId="3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7" borderId="3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6" fillId="8" borderId="3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29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6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0" fillId="1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11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10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10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10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1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11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11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11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9" fontId="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1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6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Vírgula 2" xfId="21" builtinId="53" customBuiltin="true"/>
  </cellStyles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5B9BD5"/>
      <rgbColor rgb="FFF13256"/>
      <rgbColor rgb="FFFDFAFA"/>
      <rgbColor rgb="FF99FFFF"/>
      <rgbColor rgb="FF660066"/>
      <rgbColor rgb="FFFF8080"/>
      <rgbColor rgb="FF0066CC"/>
      <rgbColor rgb="FFDDDDDD"/>
      <rgbColor rgb="FF000009"/>
      <rgbColor rgb="FFFF00FF"/>
      <rgbColor rgb="FFFAFB10"/>
      <rgbColor rgb="FF00FFFF"/>
      <rgbColor rgb="FF800080"/>
      <rgbColor rgb="FF800000"/>
      <rgbColor rgb="FF008080"/>
      <rgbColor rgb="FF0000FF"/>
      <rgbColor rgb="FF1CCBED"/>
      <rgbColor rgb="FF99FFCC"/>
      <rgbColor rgb="FFE3E3E3"/>
      <rgbColor rgb="FFFFFF66"/>
      <rgbColor rgb="FF99CCFF"/>
      <rgbColor rgb="FFFF99CC"/>
      <rgbColor rgb="FFCC99FF"/>
      <rgbColor rgb="FFFFCC99"/>
      <rgbColor rgb="FF3366FF"/>
      <rgbColor rgb="FF00B0F0"/>
      <rgbColor rgb="FF99CC00"/>
      <rgbColor rgb="FFFFF200"/>
      <rgbColor rgb="FFFF9900"/>
      <rgbColor rgb="FFFF6600"/>
      <rgbColor rgb="FF666699"/>
      <rgbColor rgb="FF969696"/>
      <rgbColor rgb="FF003366"/>
      <rgbColor rgb="FF00B050"/>
      <rgbColor rgb="FF171717"/>
      <rgbColor rgb="FF030303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227"/>
  <sheetViews>
    <sheetView showFormulas="false" showGridLines="true" showRowColHeaders="true" showZeros="true" rightToLeft="false" tabSelected="false" showOutlineSymbols="true" defaultGridColor="true" view="normal" topLeftCell="A172" colorId="64" zoomScale="80" zoomScaleNormal="80" zoomScalePageLayoutView="100" workbookViewId="0">
      <selection pane="topLeft" activeCell="F182" activeCellId="0" sqref="F182"/>
    </sheetView>
  </sheetViews>
  <sheetFormatPr defaultRowHeight="12.75" outlineLevelRow="0" outlineLevelCol="0"/>
  <cols>
    <col collapsed="false" customWidth="false" hidden="false" outlineLevel="0" max="1" min="1" style="1" width="11.57"/>
    <col collapsed="false" customWidth="true" hidden="false" outlineLevel="0" max="2" min="2" style="1" width="28.57"/>
    <col collapsed="false" customWidth="true" hidden="false" outlineLevel="0" max="3" min="3" style="1" width="19.42"/>
    <col collapsed="false" customWidth="true" hidden="false" outlineLevel="0" max="4" min="4" style="1" width="15.57"/>
    <col collapsed="false" customWidth="true" hidden="false" outlineLevel="0" max="5" min="5" style="1" width="20.14"/>
    <col collapsed="false" customWidth="true" hidden="false" outlineLevel="0" max="6" min="6" style="1" width="18.58"/>
    <col collapsed="false" customWidth="true" hidden="false" outlineLevel="0" max="7" min="7" style="1" width="15"/>
    <col collapsed="false" customWidth="false" hidden="false" outlineLevel="0" max="8" min="8" style="1" width="11.57"/>
    <col collapsed="false" customWidth="true" hidden="false" outlineLevel="0" max="10" min="9" style="1" width="9"/>
    <col collapsed="false" customWidth="true" hidden="false" outlineLevel="0" max="11" min="11" style="1" width="9.29"/>
    <col collapsed="false" customWidth="true" hidden="false" outlineLevel="0" max="19" min="12" style="1" width="9"/>
    <col collapsed="false" customWidth="true" hidden="false" outlineLevel="0" max="26" min="20" style="1" width="7"/>
    <col collapsed="false" customWidth="true" hidden="false" outlineLevel="0" max="1025" min="27" style="1" width="14.43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75" hidden="false" customHeight="false" outlineLevel="0" collapsed="false">
      <c r="A2" s="2"/>
      <c r="B2" s="2"/>
      <c r="C2" s="2"/>
      <c r="D2" s="2"/>
      <c r="E2" s="2"/>
      <c r="F2" s="2"/>
      <c r="G2" s="2"/>
    </row>
    <row r="3" customFormat="false" ht="12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</row>
    <row r="4" customFormat="false" ht="15.75" hidden="false" customHeight="true" outlineLevel="0" collapsed="false">
      <c r="A4" s="4" t="s">
        <v>2</v>
      </c>
      <c r="B4" s="4"/>
      <c r="C4" s="4"/>
      <c r="D4" s="4"/>
      <c r="E4" s="4"/>
      <c r="F4" s="4"/>
      <c r="G4" s="4"/>
    </row>
    <row r="5" customFormat="false" ht="12.75" hidden="false" customHeight="true" outlineLevel="0" collapsed="false">
      <c r="A5" s="5"/>
      <c r="B5" s="5"/>
      <c r="C5" s="5"/>
      <c r="D5" s="5"/>
      <c r="E5" s="5"/>
      <c r="F5" s="5"/>
      <c r="G5" s="5"/>
    </row>
    <row r="6" customFormat="false" ht="14.25" hidden="false" customHeight="true" outlineLevel="0" collapsed="false">
      <c r="A6" s="6" t="s">
        <v>3</v>
      </c>
      <c r="B6" s="6"/>
      <c r="C6" s="6"/>
      <c r="D6" s="6"/>
      <c r="E6" s="6"/>
      <c r="F6" s="6"/>
      <c r="G6" s="6"/>
    </row>
    <row r="7" customFormat="false" ht="14.25" hidden="false" customHeight="true" outlineLevel="0" collapsed="false">
      <c r="A7" s="7" t="s">
        <v>4</v>
      </c>
      <c r="B7" s="7"/>
      <c r="C7" s="7"/>
      <c r="D7" s="7"/>
      <c r="E7" s="7"/>
      <c r="F7" s="7"/>
      <c r="G7" s="7"/>
    </row>
    <row r="8" customFormat="false" ht="12.75" hidden="false" customHeight="true" outlineLevel="0" collapsed="false">
      <c r="A8" s="8"/>
      <c r="B8" s="8"/>
      <c r="C8" s="8"/>
      <c r="D8" s="8"/>
      <c r="E8" s="8"/>
      <c r="F8" s="9"/>
      <c r="G8" s="9"/>
    </row>
    <row r="9" customFormat="false" ht="12.75" hidden="false" customHeight="true" outlineLevel="0" collapsed="false">
      <c r="A9" s="8" t="s">
        <v>5</v>
      </c>
      <c r="B9" s="8"/>
      <c r="C9" s="8"/>
      <c r="D9" s="8"/>
      <c r="E9" s="8"/>
      <c r="F9" s="5"/>
      <c r="G9" s="5"/>
    </row>
    <row r="10" customFormat="false" ht="12.75" hidden="false" customHeight="true" outlineLevel="0" collapsed="false">
      <c r="A10" s="8"/>
      <c r="B10" s="8"/>
      <c r="C10" s="8"/>
      <c r="D10" s="8"/>
      <c r="E10" s="8"/>
      <c r="F10" s="5"/>
      <c r="G10" s="5"/>
    </row>
    <row r="11" customFormat="false" ht="12.75" hidden="false" customHeight="false" outlineLevel="0" collapsed="false">
      <c r="A11" s="2" t="s">
        <v>6</v>
      </c>
      <c r="B11" s="2"/>
      <c r="C11" s="2"/>
      <c r="D11" s="2"/>
      <c r="E11" s="2"/>
      <c r="F11" s="2"/>
      <c r="G11" s="2"/>
    </row>
    <row r="12" customFormat="false" ht="12.75" hidden="false" customHeight="false" outlineLevel="0" collapsed="false">
      <c r="A12" s="10"/>
      <c r="B12" s="10"/>
      <c r="C12" s="10"/>
      <c r="D12" s="10"/>
      <c r="E12" s="10"/>
      <c r="F12" s="10"/>
      <c r="G12" s="10"/>
    </row>
    <row r="13" customFormat="false" ht="14.25" hidden="false" customHeight="true" outlineLevel="0" collapsed="false">
      <c r="A13" s="11" t="s">
        <v>7</v>
      </c>
      <c r="B13" s="12" t="s">
        <v>8</v>
      </c>
      <c r="C13" s="12"/>
      <c r="D13" s="12"/>
      <c r="E13" s="12"/>
      <c r="F13" s="13" t="n">
        <v>43412</v>
      </c>
      <c r="G13" s="13"/>
    </row>
    <row r="14" customFormat="false" ht="12.75" hidden="false" customHeight="true" outlineLevel="0" collapsed="false">
      <c r="A14" s="11" t="s">
        <v>9</v>
      </c>
      <c r="B14" s="12" t="s">
        <v>10</v>
      </c>
      <c r="C14" s="12"/>
      <c r="D14" s="12"/>
      <c r="E14" s="12"/>
      <c r="F14" s="14" t="s">
        <v>11</v>
      </c>
      <c r="G14" s="14"/>
    </row>
    <row r="15" customFormat="false" ht="12.75" hidden="false" customHeight="true" outlineLevel="0" collapsed="false">
      <c r="A15" s="11" t="s">
        <v>12</v>
      </c>
      <c r="B15" s="12" t="s">
        <v>13</v>
      </c>
      <c r="C15" s="12"/>
      <c r="D15" s="12"/>
      <c r="E15" s="12"/>
      <c r="F15" s="15" t="s">
        <v>14</v>
      </c>
      <c r="G15" s="15"/>
    </row>
    <row r="16" customFormat="false" ht="14.25" hidden="false" customHeight="true" outlineLevel="0" collapsed="false">
      <c r="A16" s="11" t="s">
        <v>15</v>
      </c>
      <c r="B16" s="16" t="s">
        <v>16</v>
      </c>
      <c r="C16" s="16"/>
      <c r="D16" s="16"/>
      <c r="E16" s="16"/>
      <c r="F16" s="17" t="n">
        <v>12</v>
      </c>
      <c r="G16" s="17"/>
    </row>
    <row r="17" customFormat="false" ht="12.75" hidden="false" customHeight="true" outlineLevel="0" collapsed="false">
      <c r="A17" s="2" t="s">
        <v>17</v>
      </c>
      <c r="B17" s="2"/>
      <c r="C17" s="2"/>
      <c r="D17" s="2"/>
      <c r="E17" s="2"/>
      <c r="F17" s="2"/>
      <c r="G17" s="2"/>
    </row>
    <row r="18" customFormat="false" ht="12.75" hidden="false" customHeight="false" outlineLevel="0" collapsed="false">
      <c r="A18" s="2"/>
      <c r="B18" s="2"/>
      <c r="C18" s="2"/>
      <c r="D18" s="2"/>
      <c r="E18" s="2"/>
      <c r="F18" s="2"/>
      <c r="G18" s="2"/>
    </row>
    <row r="19" customFormat="false" ht="12.75" hidden="false" customHeight="false" outlineLevel="0" collapsed="false">
      <c r="A19" s="2"/>
      <c r="B19" s="2"/>
      <c r="C19" s="2"/>
      <c r="D19" s="2"/>
      <c r="E19" s="2"/>
      <c r="F19" s="2"/>
      <c r="G19" s="2"/>
    </row>
    <row r="20" customFormat="false" ht="24" hidden="false" customHeight="true" outlineLevel="0" collapsed="false">
      <c r="A20" s="18" t="s">
        <v>18</v>
      </c>
      <c r="B20" s="18" t="s">
        <v>19</v>
      </c>
      <c r="C20" s="18"/>
      <c r="D20" s="18"/>
      <c r="E20" s="18"/>
      <c r="F20" s="18" t="s">
        <v>20</v>
      </c>
      <c r="G20" s="18"/>
    </row>
    <row r="21" customFormat="false" ht="24" hidden="false" customHeight="true" outlineLevel="0" collapsed="false">
      <c r="A21" s="11" t="s">
        <v>21</v>
      </c>
      <c r="B21" s="11" t="s">
        <v>22</v>
      </c>
      <c r="C21" s="11"/>
      <c r="D21" s="11"/>
      <c r="E21" s="11"/>
      <c r="F21" s="11" t="s">
        <v>23</v>
      </c>
      <c r="G21" s="11"/>
    </row>
    <row r="22" customFormat="false" ht="12.75" hidden="false" customHeight="false" outlineLevel="0" collapsed="false">
      <c r="A22" s="19"/>
      <c r="B22" s="19"/>
      <c r="C22" s="19"/>
      <c r="D22" s="19"/>
      <c r="E22" s="19"/>
      <c r="F22" s="19"/>
      <c r="G22" s="19"/>
    </row>
    <row r="23" customFormat="false" ht="12.75" hidden="false" customHeight="true" outlineLevel="0" collapsed="false">
      <c r="A23" s="20" t="s">
        <v>24</v>
      </c>
      <c r="B23" s="20"/>
      <c r="C23" s="20"/>
      <c r="D23" s="20"/>
      <c r="E23" s="20"/>
      <c r="F23" s="20"/>
      <c r="G23" s="20"/>
    </row>
    <row r="24" customFormat="false" ht="12.75" hidden="false" customHeight="true" outlineLevel="0" collapsed="false">
      <c r="A24" s="20"/>
      <c r="B24" s="20"/>
      <c r="C24" s="20"/>
      <c r="D24" s="20"/>
      <c r="E24" s="20"/>
      <c r="F24" s="20"/>
      <c r="G24" s="20"/>
    </row>
    <row r="25" customFormat="false" ht="12.75" hidden="false" customHeight="true" outlineLevel="0" collapsed="false">
      <c r="A25" s="21"/>
      <c r="B25" s="21"/>
      <c r="C25" s="21"/>
      <c r="D25" s="21"/>
      <c r="E25" s="21"/>
      <c r="F25" s="21"/>
      <c r="G25" s="21"/>
    </row>
    <row r="26" customFormat="false" ht="12.75" hidden="false" customHeight="true" outlineLevel="0" collapsed="false">
      <c r="A26" s="20" t="s">
        <v>25</v>
      </c>
      <c r="B26" s="20"/>
      <c r="C26" s="20"/>
      <c r="D26" s="20"/>
      <c r="E26" s="20"/>
      <c r="F26" s="20"/>
      <c r="G26" s="20"/>
    </row>
    <row r="27" customFormat="false" ht="12.75" hidden="false" customHeight="true" outlineLevel="0" collapsed="false">
      <c r="A27" s="20"/>
      <c r="B27" s="20"/>
      <c r="C27" s="20"/>
      <c r="D27" s="20"/>
      <c r="E27" s="20"/>
      <c r="F27" s="20"/>
      <c r="G27" s="20"/>
    </row>
    <row r="28" customFormat="false" ht="12.75" hidden="false" customHeight="true" outlineLevel="0" collapsed="false">
      <c r="A28" s="21"/>
      <c r="B28" s="21"/>
      <c r="C28" s="21"/>
      <c r="D28" s="21"/>
      <c r="E28" s="21"/>
      <c r="F28" s="21"/>
      <c r="G28" s="21"/>
    </row>
    <row r="29" customFormat="false" ht="12.75" hidden="false" customHeight="true" outlineLevel="0" collapsed="false">
      <c r="A29" s="22" t="s">
        <v>26</v>
      </c>
      <c r="B29" s="22"/>
      <c r="C29" s="22"/>
      <c r="D29" s="22"/>
      <c r="E29" s="22"/>
      <c r="F29" s="22"/>
      <c r="G29" s="22"/>
    </row>
    <row r="30" customFormat="false" ht="12.75" hidden="false" customHeight="true" outlineLevel="0" collapsed="false">
      <c r="A30" s="23"/>
      <c r="B30" s="21"/>
      <c r="C30" s="24"/>
      <c r="D30" s="21"/>
      <c r="E30" s="21"/>
      <c r="F30" s="21"/>
      <c r="G30" s="21"/>
    </row>
    <row r="31" customFormat="false" ht="12.75" hidden="false" customHeight="true" outlineLevel="0" collapsed="false">
      <c r="A31" s="25" t="s">
        <v>27</v>
      </c>
      <c r="B31" s="25"/>
      <c r="C31" s="25"/>
      <c r="D31" s="25"/>
      <c r="E31" s="25"/>
      <c r="F31" s="25"/>
      <c r="G31" s="25"/>
    </row>
    <row r="32" customFormat="false" ht="12.75" hidden="false" customHeight="true" outlineLevel="0" collapsed="false">
      <c r="A32" s="25"/>
      <c r="B32" s="26"/>
      <c r="C32" s="26"/>
      <c r="D32" s="26"/>
      <c r="E32" s="26"/>
      <c r="F32" s="26"/>
      <c r="G32" s="26"/>
    </row>
    <row r="33" customFormat="false" ht="12.75" hidden="false" customHeight="true" outlineLevel="0" collapsed="false">
      <c r="A33" s="27" t="s">
        <v>28</v>
      </c>
      <c r="B33" s="27"/>
      <c r="C33" s="27"/>
      <c r="D33" s="27"/>
      <c r="E33" s="27"/>
      <c r="F33" s="27"/>
      <c r="G33" s="27"/>
    </row>
    <row r="34" customFormat="false" ht="12.75" hidden="false" customHeight="true" outlineLevel="0" collapsed="false">
      <c r="A34" s="27"/>
      <c r="B34" s="27"/>
      <c r="C34" s="27"/>
      <c r="D34" s="27"/>
      <c r="E34" s="27"/>
      <c r="F34" s="27"/>
      <c r="G34" s="27"/>
    </row>
    <row r="35" customFormat="false" ht="12.75" hidden="false" customHeight="true" outlineLevel="0" collapsed="false">
      <c r="A35" s="25"/>
      <c r="B35" s="26"/>
      <c r="C35" s="26"/>
      <c r="D35" s="26"/>
      <c r="E35" s="26"/>
      <c r="F35" s="26"/>
      <c r="G35" s="26"/>
    </row>
    <row r="36" customFormat="false" ht="14.25" hidden="false" customHeight="true" outlineLevel="0" collapsed="false">
      <c r="A36" s="28" t="s">
        <v>29</v>
      </c>
      <c r="B36" s="28"/>
      <c r="C36" s="28"/>
      <c r="D36" s="28"/>
      <c r="E36" s="28"/>
      <c r="F36" s="28"/>
      <c r="G36" s="28"/>
    </row>
    <row r="37" customFormat="false" ht="12.75" hidden="false" customHeight="true" outlineLevel="0" collapsed="false">
      <c r="A37" s="11" t="n">
        <v>1</v>
      </c>
      <c r="B37" s="12" t="s">
        <v>30</v>
      </c>
      <c r="C37" s="12"/>
      <c r="D37" s="12"/>
      <c r="E37" s="12"/>
      <c r="F37" s="11" t="s">
        <v>31</v>
      </c>
      <c r="G37" s="11"/>
    </row>
    <row r="38" customFormat="false" ht="14.25" hidden="false" customHeight="true" outlineLevel="0" collapsed="false">
      <c r="A38" s="11" t="n">
        <v>2</v>
      </c>
      <c r="B38" s="29" t="s">
        <v>32</v>
      </c>
      <c r="C38" s="29"/>
      <c r="D38" s="29"/>
      <c r="E38" s="29"/>
      <c r="F38" s="11" t="s">
        <v>33</v>
      </c>
      <c r="G38" s="11"/>
    </row>
    <row r="39" customFormat="false" ht="14.25" hidden="false" customHeight="true" outlineLevel="0" collapsed="false">
      <c r="A39" s="11" t="n">
        <v>3</v>
      </c>
      <c r="B39" s="29" t="s">
        <v>34</v>
      </c>
      <c r="C39" s="29"/>
      <c r="D39" s="29"/>
      <c r="E39" s="29"/>
      <c r="F39" s="30" t="n">
        <v>975.92</v>
      </c>
      <c r="G39" s="30"/>
    </row>
    <row r="40" customFormat="false" ht="14.85" hidden="false" customHeight="true" outlineLevel="0" collapsed="false">
      <c r="A40" s="11" t="n">
        <v>4</v>
      </c>
      <c r="B40" s="12" t="s">
        <v>35</v>
      </c>
      <c r="C40" s="12"/>
      <c r="D40" s="12"/>
      <c r="E40" s="12"/>
      <c r="F40" s="31" t="n">
        <v>43101</v>
      </c>
      <c r="G40" s="31"/>
    </row>
    <row r="41" customFormat="false" ht="14.85" hidden="false" customHeight="true" outlineLevel="0" collapsed="false">
      <c r="A41" s="19"/>
      <c r="B41" s="32"/>
      <c r="C41" s="32"/>
      <c r="D41" s="32"/>
      <c r="E41" s="32"/>
      <c r="F41" s="33"/>
      <c r="G41" s="33"/>
    </row>
    <row r="42" customFormat="false" ht="12.75" hidden="false" customHeight="true" outlineLevel="0" collapsed="false">
      <c r="A42" s="34" t="s">
        <v>36</v>
      </c>
      <c r="B42" s="34"/>
      <c r="C42" s="34"/>
      <c r="D42" s="34"/>
      <c r="E42" s="34"/>
      <c r="F42" s="34"/>
      <c r="G42" s="34"/>
    </row>
    <row r="43" customFormat="false" ht="12.75" hidden="false" customHeight="true" outlineLevel="0" collapsed="false">
      <c r="A43" s="35" t="s">
        <v>37</v>
      </c>
      <c r="B43" s="35"/>
      <c r="C43" s="35"/>
      <c r="D43" s="35"/>
      <c r="E43" s="35"/>
      <c r="F43" s="35"/>
      <c r="G43" s="35"/>
    </row>
    <row r="44" customFormat="false" ht="12.75" hidden="false" customHeight="true" outlineLevel="0" collapsed="false">
      <c r="A44" s="36"/>
      <c r="B44" s="36"/>
      <c r="C44" s="36"/>
      <c r="D44" s="36"/>
      <c r="E44" s="36"/>
      <c r="F44" s="36"/>
      <c r="G44" s="36"/>
    </row>
    <row r="45" customFormat="false" ht="12.75" hidden="false" customHeight="true" outlineLevel="0" collapsed="false">
      <c r="A45" s="37" t="s">
        <v>38</v>
      </c>
      <c r="B45" s="37"/>
      <c r="C45" s="37"/>
      <c r="D45" s="37"/>
      <c r="E45" s="37"/>
      <c r="F45" s="37"/>
      <c r="G45" s="37"/>
    </row>
    <row r="46" customFormat="false" ht="14.25" hidden="false" customHeight="true" outlineLevel="0" collapsed="false">
      <c r="A46" s="18" t="n">
        <v>1</v>
      </c>
      <c r="B46" s="18" t="s">
        <v>39</v>
      </c>
      <c r="C46" s="18"/>
      <c r="D46" s="18"/>
      <c r="E46" s="18"/>
      <c r="F46" s="18" t="s">
        <v>40</v>
      </c>
      <c r="G46" s="18"/>
    </row>
    <row r="47" customFormat="false" ht="14.25" hidden="false" customHeight="true" outlineLevel="0" collapsed="false">
      <c r="A47" s="38" t="s">
        <v>7</v>
      </c>
      <c r="B47" s="39" t="s">
        <v>41</v>
      </c>
      <c r="C47" s="39"/>
      <c r="D47" s="39"/>
      <c r="E47" s="39"/>
      <c r="F47" s="40" t="n">
        <v>975.92</v>
      </c>
      <c r="G47" s="40"/>
      <c r="I47" s="41"/>
      <c r="J47" s="41"/>
    </row>
    <row r="48" customFormat="false" ht="14.25" hidden="false" customHeight="true" outlineLevel="0" collapsed="false">
      <c r="A48" s="42" t="s">
        <v>42</v>
      </c>
      <c r="B48" s="42"/>
      <c r="C48" s="42"/>
      <c r="D48" s="42"/>
      <c r="E48" s="42"/>
      <c r="F48" s="43" t="n">
        <f aca="false">F47</f>
        <v>975.92</v>
      </c>
      <c r="G48" s="43"/>
    </row>
    <row r="49" customFormat="false" ht="14.25" hidden="false" customHeight="true" outlineLevel="0" collapsed="false"/>
    <row r="50" customFormat="false" ht="12.75" hidden="false" customHeight="true" outlineLevel="0" collapsed="false">
      <c r="A50" s="44" t="s">
        <v>43</v>
      </c>
      <c r="B50" s="44"/>
      <c r="C50" s="44"/>
      <c r="D50" s="44"/>
      <c r="E50" s="44"/>
      <c r="F50" s="44"/>
      <c r="G50" s="44"/>
    </row>
    <row r="51" customFormat="false" ht="12.75" hidden="false" customHeight="false" outlineLevel="0" collapsed="false">
      <c r="A51" s="44"/>
      <c r="B51" s="44"/>
      <c r="C51" s="44"/>
      <c r="D51" s="44"/>
      <c r="E51" s="44"/>
      <c r="F51" s="44"/>
      <c r="G51" s="44"/>
    </row>
    <row r="52" customFormat="false" ht="14.25" hidden="false" customHeight="true" outlineLevel="0" collapsed="false">
      <c r="A52" s="44" t="s">
        <v>44</v>
      </c>
      <c r="B52" s="44"/>
      <c r="C52" s="44"/>
      <c r="D52" s="44"/>
      <c r="E52" s="44"/>
      <c r="F52" s="44"/>
      <c r="G52" s="44"/>
    </row>
    <row r="53" customFormat="false" ht="14.25" hidden="false" customHeight="true" outlineLevel="0" collapsed="false">
      <c r="A53" s="44"/>
      <c r="B53" s="44"/>
      <c r="C53" s="44"/>
      <c r="D53" s="44"/>
      <c r="E53" s="44"/>
      <c r="F53" s="44"/>
      <c r="G53" s="44"/>
    </row>
    <row r="54" customFormat="false" ht="14.25" hidden="false" customHeight="true" outlineLevel="0" collapsed="false">
      <c r="A54" s="44"/>
      <c r="B54" s="44"/>
      <c r="C54" s="44"/>
      <c r="D54" s="44"/>
      <c r="E54" s="44"/>
      <c r="F54" s="44"/>
      <c r="G54" s="44"/>
    </row>
    <row r="55" customFormat="false" ht="12.75" hidden="false" customHeight="true" outlineLevel="0" collapsed="false">
      <c r="A55" s="45" t="s">
        <v>45</v>
      </c>
      <c r="B55" s="45"/>
      <c r="C55" s="45"/>
      <c r="D55" s="45"/>
      <c r="E55" s="45"/>
      <c r="F55" s="45"/>
      <c r="G55" s="45"/>
    </row>
    <row r="56" customFormat="false" ht="12.75" hidden="false" customHeight="true" outlineLevel="0" collapsed="false">
      <c r="A56" s="25"/>
      <c r="B56" s="26"/>
      <c r="C56" s="26"/>
      <c r="D56" s="26"/>
      <c r="E56" s="26"/>
      <c r="F56" s="26"/>
      <c r="G56" s="26"/>
    </row>
    <row r="57" customFormat="false" ht="12.75" hidden="false" customHeight="true" outlineLevel="0" collapsed="false">
      <c r="A57" s="23" t="s">
        <v>46</v>
      </c>
      <c r="B57" s="23"/>
      <c r="C57" s="23"/>
      <c r="D57" s="23"/>
      <c r="E57" s="23"/>
      <c r="F57" s="23"/>
      <c r="G57" s="23"/>
    </row>
    <row r="58" customFormat="false" ht="12.75" hidden="false" customHeight="true" outlineLevel="0" collapsed="false">
      <c r="A58" s="10"/>
      <c r="B58" s="10"/>
      <c r="C58" s="10"/>
      <c r="D58" s="10"/>
      <c r="E58" s="10"/>
      <c r="F58" s="10"/>
      <c r="G58" s="10"/>
    </row>
    <row r="59" customFormat="false" ht="12.75" hidden="false" customHeight="true" outlineLevel="0" collapsed="false">
      <c r="A59" s="46" t="s">
        <v>47</v>
      </c>
      <c r="B59" s="46" t="s">
        <v>48</v>
      </c>
      <c r="C59" s="46"/>
      <c r="D59" s="46"/>
      <c r="E59" s="46"/>
      <c r="F59" s="46" t="s">
        <v>49</v>
      </c>
      <c r="G59" s="46" t="s">
        <v>40</v>
      </c>
    </row>
    <row r="60" customFormat="false" ht="12.75" hidden="false" customHeight="true" outlineLevel="0" collapsed="false">
      <c r="A60" s="47" t="s">
        <v>7</v>
      </c>
      <c r="B60" s="48" t="s">
        <v>50</v>
      </c>
      <c r="C60" s="48"/>
      <c r="D60" s="48"/>
      <c r="E60" s="48"/>
      <c r="F60" s="49" t="n">
        <v>0.0833</v>
      </c>
      <c r="G60" s="50" t="n">
        <f aca="false">F48*F60</f>
        <v>81.294136</v>
      </c>
    </row>
    <row r="61" customFormat="false" ht="12.75" hidden="false" customHeight="true" outlineLevel="0" collapsed="false">
      <c r="A61" s="47" t="s">
        <v>9</v>
      </c>
      <c r="B61" s="48" t="s">
        <v>51</v>
      </c>
      <c r="C61" s="48"/>
      <c r="D61" s="48"/>
      <c r="E61" s="48"/>
      <c r="F61" s="49" t="n">
        <v>0.121</v>
      </c>
      <c r="G61" s="50" t="n">
        <f aca="false">F48*F61</f>
        <v>118.08632</v>
      </c>
    </row>
    <row r="62" customFormat="false" ht="12.75" hidden="false" customHeight="true" outlineLevel="0" collapsed="false">
      <c r="A62" s="51" t="s">
        <v>52</v>
      </c>
      <c r="B62" s="51"/>
      <c r="C62" s="51"/>
      <c r="D62" s="51"/>
      <c r="E62" s="51"/>
      <c r="F62" s="52" t="n">
        <f aca="false">F60+F61</f>
        <v>0.2043</v>
      </c>
      <c r="G62" s="53" t="n">
        <f aca="false">G60+G61</f>
        <v>199.380456</v>
      </c>
    </row>
    <row r="63" customFormat="false" ht="12.75" hidden="false" customHeight="false" outlineLevel="0" collapsed="false">
      <c r="A63" s="19"/>
      <c r="B63" s="32"/>
      <c r="C63" s="32"/>
      <c r="D63" s="32"/>
      <c r="E63" s="32"/>
      <c r="F63" s="54"/>
      <c r="G63" s="55"/>
    </row>
    <row r="64" customFormat="false" ht="12.75" hidden="false" customHeight="true" outlineLevel="0" collapsed="false">
      <c r="A64" s="44" t="s">
        <v>53</v>
      </c>
      <c r="B64" s="44"/>
      <c r="C64" s="44"/>
      <c r="D64" s="44"/>
      <c r="E64" s="44"/>
      <c r="F64" s="44"/>
      <c r="G64" s="44"/>
    </row>
    <row r="65" customFormat="false" ht="12.75" hidden="false" customHeight="true" outlineLevel="0" collapsed="false">
      <c r="A65" s="44"/>
      <c r="B65" s="44"/>
      <c r="C65" s="44"/>
      <c r="D65" s="44"/>
      <c r="E65" s="44"/>
      <c r="F65" s="44"/>
      <c r="G65" s="44"/>
    </row>
    <row r="66" customFormat="false" ht="12.75" hidden="false" customHeight="false" outlineLevel="0" collapsed="false">
      <c r="A66" s="44"/>
      <c r="B66" s="44"/>
      <c r="C66" s="44"/>
      <c r="D66" s="44"/>
      <c r="E66" s="44"/>
      <c r="F66" s="44"/>
      <c r="G66" s="44"/>
    </row>
    <row r="67" customFormat="false" ht="12.75" hidden="false" customHeight="true" outlineLevel="0" collapsed="false">
      <c r="A67" s="44" t="s">
        <v>54</v>
      </c>
      <c r="B67" s="44"/>
      <c r="C67" s="44"/>
      <c r="D67" s="44"/>
      <c r="E67" s="44"/>
      <c r="F67" s="44"/>
      <c r="G67" s="44"/>
    </row>
    <row r="68" customFormat="false" ht="12.75" hidden="false" customHeight="true" outlineLevel="0" collapsed="false">
      <c r="A68" s="44"/>
      <c r="B68" s="44"/>
      <c r="C68" s="44"/>
      <c r="D68" s="44"/>
      <c r="E68" s="44"/>
      <c r="F68" s="44"/>
      <c r="G68" s="44"/>
    </row>
    <row r="69" customFormat="false" ht="12.75" hidden="false" customHeight="true" outlineLevel="0" collapsed="false">
      <c r="A69" s="44" t="s">
        <v>55</v>
      </c>
      <c r="B69" s="44"/>
      <c r="C69" s="44"/>
      <c r="D69" s="44"/>
      <c r="E69" s="44"/>
      <c r="F69" s="44"/>
      <c r="G69" s="44"/>
      <c r="H69" s="23"/>
      <c r="I69" s="23"/>
      <c r="J69" s="23"/>
      <c r="K69" s="23"/>
    </row>
    <row r="70" customFormat="false" ht="28.7" hidden="false" customHeight="true" outlineLevel="0" collapsed="false">
      <c r="A70" s="44"/>
      <c r="B70" s="44"/>
      <c r="C70" s="44"/>
      <c r="D70" s="44"/>
      <c r="E70" s="44"/>
      <c r="F70" s="44"/>
      <c r="G70" s="44"/>
      <c r="H70" s="23"/>
      <c r="I70" s="23"/>
      <c r="J70" s="23"/>
      <c r="K70" s="23"/>
    </row>
    <row r="71" customFormat="false" ht="12.75" hidden="false" customHeight="true" outlineLevel="0" collapsed="false">
      <c r="A71" s="23" t="s">
        <v>56</v>
      </c>
      <c r="B71" s="23"/>
      <c r="C71" s="23"/>
      <c r="D71" s="23"/>
      <c r="E71" s="23"/>
      <c r="F71" s="23"/>
      <c r="G71" s="23"/>
    </row>
    <row r="72" customFormat="false" ht="12.75" hidden="false" customHeight="false" outlineLevel="0" collapsed="false">
      <c r="A72" s="23"/>
      <c r="B72" s="23"/>
      <c r="C72" s="23"/>
      <c r="D72" s="23"/>
      <c r="E72" s="23"/>
      <c r="F72" s="23"/>
      <c r="G72" s="23"/>
    </row>
    <row r="73" customFormat="false" ht="12.75" hidden="false" customHeight="true" outlineLevel="0" collapsed="false">
      <c r="A73" s="56" t="s">
        <v>57</v>
      </c>
      <c r="B73" s="56"/>
      <c r="C73" s="56"/>
      <c r="D73" s="56"/>
      <c r="E73" s="56"/>
      <c r="F73" s="56"/>
      <c r="G73" s="57" t="n">
        <f aca="false">F48+G62</f>
        <v>1175.300456</v>
      </c>
      <c r="H73" s="58" t="n">
        <f aca="false">975.92+199.38</f>
        <v>1175.3</v>
      </c>
    </row>
    <row r="74" customFormat="false" ht="12.75" hidden="false" customHeight="true" outlineLevel="0" collapsed="false">
      <c r="A74" s="59"/>
      <c r="B74" s="26"/>
      <c r="C74" s="26"/>
      <c r="D74" s="26"/>
      <c r="E74" s="26"/>
      <c r="F74" s="26"/>
      <c r="G74" s="26"/>
    </row>
    <row r="75" customFormat="false" ht="12.75" hidden="false" customHeight="true" outlineLevel="0" collapsed="false">
      <c r="A75" s="60" t="s">
        <v>58</v>
      </c>
      <c r="B75" s="46" t="s">
        <v>59</v>
      </c>
      <c r="C75" s="46"/>
      <c r="D75" s="46"/>
      <c r="E75" s="46"/>
      <c r="F75" s="46" t="s">
        <v>60</v>
      </c>
      <c r="G75" s="46" t="s">
        <v>61</v>
      </c>
    </row>
    <row r="76" customFormat="false" ht="12.75" hidden="false" customHeight="true" outlineLevel="0" collapsed="false">
      <c r="A76" s="61" t="s">
        <v>7</v>
      </c>
      <c r="B76" s="62" t="s">
        <v>62</v>
      </c>
      <c r="C76" s="62"/>
      <c r="D76" s="62"/>
      <c r="E76" s="62"/>
      <c r="F76" s="49" t="n">
        <v>0.2</v>
      </c>
      <c r="G76" s="50" t="n">
        <f aca="false">G73*F76</f>
        <v>235.0600912</v>
      </c>
    </row>
    <row r="77" customFormat="false" ht="12.75" hidden="false" customHeight="true" outlineLevel="0" collapsed="false">
      <c r="A77" s="61" t="s">
        <v>9</v>
      </c>
      <c r="B77" s="62" t="s">
        <v>63</v>
      </c>
      <c r="C77" s="62"/>
      <c r="D77" s="62"/>
      <c r="E77" s="62"/>
      <c r="F77" s="49" t="n">
        <v>0</v>
      </c>
      <c r="G77" s="50" t="n">
        <f aca="false">G73*F77</f>
        <v>0</v>
      </c>
    </row>
    <row r="78" customFormat="false" ht="12.75" hidden="false" customHeight="true" outlineLevel="0" collapsed="false">
      <c r="A78" s="61" t="s">
        <v>12</v>
      </c>
      <c r="B78" s="62" t="s">
        <v>64</v>
      </c>
      <c r="C78" s="62"/>
      <c r="D78" s="62"/>
      <c r="E78" s="62"/>
      <c r="F78" s="49" t="n">
        <v>0.03</v>
      </c>
      <c r="G78" s="50" t="n">
        <f aca="false">G73*F78</f>
        <v>35.25901368</v>
      </c>
    </row>
    <row r="79" customFormat="false" ht="12.75" hidden="false" customHeight="true" outlineLevel="0" collapsed="false">
      <c r="A79" s="61" t="s">
        <v>15</v>
      </c>
      <c r="B79" s="62" t="s">
        <v>65</v>
      </c>
      <c r="C79" s="62"/>
      <c r="D79" s="62"/>
      <c r="E79" s="62"/>
      <c r="F79" s="49" t="n">
        <v>0</v>
      </c>
      <c r="G79" s="50" t="n">
        <f aca="false">G73*F79</f>
        <v>0</v>
      </c>
    </row>
    <row r="80" customFormat="false" ht="12.75" hidden="false" customHeight="true" outlineLevel="0" collapsed="false">
      <c r="A80" s="61" t="s">
        <v>66</v>
      </c>
      <c r="B80" s="62" t="s">
        <v>67</v>
      </c>
      <c r="C80" s="62"/>
      <c r="D80" s="62"/>
      <c r="E80" s="62"/>
      <c r="F80" s="49" t="n">
        <v>0</v>
      </c>
      <c r="G80" s="50" t="n">
        <f aca="false">G73*F80</f>
        <v>0</v>
      </c>
    </row>
    <row r="81" customFormat="false" ht="12.75" hidden="false" customHeight="true" outlineLevel="0" collapsed="false">
      <c r="A81" s="61" t="s">
        <v>68</v>
      </c>
      <c r="B81" s="62" t="s">
        <v>69</v>
      </c>
      <c r="C81" s="62"/>
      <c r="D81" s="62"/>
      <c r="E81" s="62"/>
      <c r="F81" s="49" t="n">
        <v>0</v>
      </c>
      <c r="G81" s="50" t="n">
        <f aca="false">G73*F81</f>
        <v>0</v>
      </c>
    </row>
    <row r="82" customFormat="false" ht="12.75" hidden="false" customHeight="true" outlineLevel="0" collapsed="false">
      <c r="A82" s="61" t="s">
        <v>70</v>
      </c>
      <c r="B82" s="7" t="s">
        <v>71</v>
      </c>
      <c r="C82" s="7"/>
      <c r="D82" s="7"/>
      <c r="E82" s="7"/>
      <c r="F82" s="49" t="n">
        <v>0</v>
      </c>
      <c r="G82" s="50" t="n">
        <f aca="false">G73*F82</f>
        <v>0</v>
      </c>
    </row>
    <row r="83" customFormat="false" ht="12.75" hidden="false" customHeight="true" outlineLevel="0" collapsed="false">
      <c r="A83" s="61" t="s">
        <v>72</v>
      </c>
      <c r="B83" s="7" t="s">
        <v>73</v>
      </c>
      <c r="C83" s="7"/>
      <c r="D83" s="7"/>
      <c r="E83" s="7"/>
      <c r="F83" s="49" t="n">
        <v>0.08</v>
      </c>
      <c r="G83" s="50" t="n">
        <f aca="false">G73*F83</f>
        <v>94.02403648</v>
      </c>
    </row>
    <row r="84" customFormat="false" ht="12.75" hidden="false" customHeight="true" outlineLevel="0" collapsed="false">
      <c r="A84" s="63"/>
      <c r="B84" s="64" t="s">
        <v>74</v>
      </c>
      <c r="C84" s="64"/>
      <c r="D84" s="64"/>
      <c r="E84" s="64"/>
      <c r="F84" s="65" t="n">
        <f aca="false">F76+F77+F78+F79+F80+F81+F82+F83</f>
        <v>0.31</v>
      </c>
      <c r="G84" s="66" t="n">
        <f aca="false">SUM(G76:G83)</f>
        <v>364.34314136</v>
      </c>
    </row>
    <row r="85" customFormat="false" ht="12.75" hidden="false" customHeight="true" outlineLevel="0" collapsed="false">
      <c r="A85" s="10"/>
      <c r="B85" s="26"/>
      <c r="C85" s="26"/>
      <c r="D85" s="26"/>
      <c r="E85" s="26"/>
      <c r="F85" s="26"/>
      <c r="G85" s="26"/>
    </row>
    <row r="86" customFormat="false" ht="12.75" hidden="false" customHeight="true" outlineLevel="0" collapsed="false">
      <c r="A86" s="44" t="s">
        <v>75</v>
      </c>
      <c r="B86" s="44"/>
      <c r="C86" s="44"/>
      <c r="D86" s="44"/>
      <c r="E86" s="44"/>
      <c r="F86" s="44"/>
      <c r="G86" s="44"/>
    </row>
    <row r="87" customFormat="false" ht="12.75" hidden="false" customHeight="true" outlineLevel="0" collapsed="false">
      <c r="A87" s="44"/>
      <c r="B87" s="44"/>
      <c r="C87" s="44"/>
      <c r="D87" s="44"/>
      <c r="E87" s="44"/>
      <c r="F87" s="44"/>
      <c r="G87" s="44"/>
    </row>
    <row r="88" customFormat="false" ht="12.75" hidden="false" customHeight="true" outlineLevel="0" collapsed="false">
      <c r="A88" s="44" t="s">
        <v>76</v>
      </c>
      <c r="B88" s="44"/>
      <c r="C88" s="44"/>
      <c r="D88" s="44"/>
      <c r="E88" s="44"/>
      <c r="F88" s="44"/>
      <c r="G88" s="44"/>
    </row>
    <row r="89" customFormat="false" ht="12.75" hidden="false" customHeight="true" outlineLevel="0" collapsed="false">
      <c r="A89" s="44"/>
      <c r="B89" s="44"/>
      <c r="C89" s="44"/>
      <c r="D89" s="44"/>
      <c r="E89" s="44"/>
      <c r="F89" s="44"/>
      <c r="G89" s="44"/>
    </row>
    <row r="90" customFormat="false" ht="12.75" hidden="false" customHeight="true" outlineLevel="0" collapsed="false">
      <c r="A90" s="44" t="s">
        <v>77</v>
      </c>
      <c r="B90" s="44"/>
      <c r="C90" s="44"/>
      <c r="D90" s="44"/>
      <c r="E90" s="44"/>
      <c r="F90" s="44"/>
      <c r="G90" s="44"/>
    </row>
    <row r="91" customFormat="false" ht="12.75" hidden="false" customHeight="true" outlineLevel="0" collapsed="false">
      <c r="A91" s="23"/>
      <c r="B91" s="67"/>
      <c r="C91" s="67"/>
      <c r="D91" s="67"/>
      <c r="E91" s="67"/>
      <c r="F91" s="67"/>
      <c r="G91" s="67"/>
    </row>
    <row r="92" customFormat="false" ht="12.75" hidden="false" customHeight="true" outlineLevel="0" collapsed="false">
      <c r="A92" s="68" t="s">
        <v>78</v>
      </c>
      <c r="B92" s="68"/>
      <c r="C92" s="68"/>
      <c r="D92" s="68"/>
      <c r="E92" s="68"/>
      <c r="F92" s="68"/>
      <c r="G92" s="68"/>
    </row>
    <row r="93" customFormat="false" ht="12.75" hidden="false" customHeight="true" outlineLevel="0" collapsed="false">
      <c r="A93" s="10"/>
      <c r="B93" s="26"/>
      <c r="C93" s="26"/>
      <c r="D93" s="26"/>
      <c r="E93" s="26"/>
      <c r="F93" s="26"/>
      <c r="G93" s="26"/>
    </row>
    <row r="94" customFormat="false" ht="14.25" hidden="false" customHeight="true" outlineLevel="0" collapsed="false">
      <c r="A94" s="69" t="s">
        <v>79</v>
      </c>
      <c r="B94" s="69" t="s">
        <v>80</v>
      </c>
      <c r="C94" s="69"/>
      <c r="D94" s="69"/>
      <c r="E94" s="69"/>
      <c r="F94" s="69" t="s">
        <v>40</v>
      </c>
      <c r="G94" s="69"/>
    </row>
    <row r="95" customFormat="false" ht="14.25" hidden="false" customHeight="true" outlineLevel="0" collapsed="false">
      <c r="A95" s="70" t="s">
        <v>7</v>
      </c>
      <c r="B95" s="29" t="s">
        <v>81</v>
      </c>
      <c r="C95" s="29"/>
      <c r="D95" s="29"/>
      <c r="E95" s="29"/>
      <c r="F95" s="71" t="n">
        <v>0</v>
      </c>
      <c r="G95" s="71"/>
    </row>
    <row r="96" customFormat="false" ht="14.25" hidden="false" customHeight="true" outlineLevel="0" collapsed="false">
      <c r="A96" s="70" t="s">
        <v>9</v>
      </c>
      <c r="B96" s="29" t="s">
        <v>82</v>
      </c>
      <c r="C96" s="29"/>
      <c r="D96" s="29"/>
      <c r="E96" s="29"/>
      <c r="F96" s="71" t="n">
        <f aca="false">22*7.08</f>
        <v>155.76</v>
      </c>
      <c r="G96" s="71"/>
      <c r="H96" s="72"/>
    </row>
    <row r="97" customFormat="false" ht="14.25" hidden="false" customHeight="true" outlineLevel="0" collapsed="false">
      <c r="A97" s="70" t="s">
        <v>12</v>
      </c>
      <c r="B97" s="29" t="s">
        <v>83</v>
      </c>
      <c r="C97" s="29"/>
      <c r="D97" s="29"/>
      <c r="E97" s="29"/>
      <c r="F97" s="73" t="n">
        <v>40.2</v>
      </c>
      <c r="G97" s="73"/>
      <c r="H97" s="72"/>
    </row>
    <row r="98" customFormat="false" ht="14.25" hidden="false" customHeight="true" outlineLevel="0" collapsed="false">
      <c r="A98" s="70" t="s">
        <v>15</v>
      </c>
      <c r="B98" s="29" t="s">
        <v>84</v>
      </c>
      <c r="C98" s="29"/>
      <c r="D98" s="29"/>
      <c r="E98" s="29"/>
      <c r="F98" s="73" t="n">
        <v>100</v>
      </c>
      <c r="G98" s="73"/>
      <c r="H98" s="74"/>
    </row>
    <row r="99" customFormat="false" ht="14.25" hidden="false" customHeight="true" outlineLevel="0" collapsed="false">
      <c r="A99" s="70" t="s">
        <v>66</v>
      </c>
      <c r="B99" s="29" t="s">
        <v>85</v>
      </c>
      <c r="C99" s="29"/>
      <c r="D99" s="29"/>
      <c r="E99" s="29"/>
      <c r="F99" s="73" t="n">
        <v>10</v>
      </c>
      <c r="G99" s="73"/>
      <c r="H99" s="74" t="s">
        <v>86</v>
      </c>
    </row>
    <row r="100" customFormat="false" ht="14.25" hidden="false" customHeight="true" outlineLevel="0" collapsed="false">
      <c r="A100" s="18" t="s">
        <v>42</v>
      </c>
      <c r="B100" s="18"/>
      <c r="C100" s="18"/>
      <c r="D100" s="18"/>
      <c r="E100" s="18"/>
      <c r="F100" s="75" t="n">
        <f aca="false">F95+F96+F97+F98+F99</f>
        <v>305.96</v>
      </c>
      <c r="G100" s="75"/>
    </row>
    <row r="101" customFormat="false" ht="12.75" hidden="false" customHeight="true" outlineLevel="0" collapsed="false">
      <c r="A101" s="76"/>
      <c r="B101" s="76"/>
      <c r="C101" s="76"/>
      <c r="D101" s="76"/>
      <c r="E101" s="76"/>
      <c r="F101" s="76"/>
      <c r="G101" s="76"/>
    </row>
    <row r="102" customFormat="false" ht="12.75" hidden="false" customHeight="true" outlineLevel="0" collapsed="false">
      <c r="A102" s="44" t="s">
        <v>87</v>
      </c>
      <c r="B102" s="44"/>
      <c r="C102" s="44"/>
      <c r="D102" s="44"/>
      <c r="E102" s="44"/>
      <c r="F102" s="44"/>
      <c r="G102" s="44"/>
    </row>
    <row r="103" customFormat="false" ht="14.25" hidden="false" customHeight="true" outlineLevel="0" collapsed="false">
      <c r="A103" s="44" t="s">
        <v>88</v>
      </c>
      <c r="B103" s="44"/>
      <c r="C103" s="44"/>
      <c r="D103" s="44"/>
      <c r="E103" s="44"/>
      <c r="F103" s="44"/>
      <c r="G103" s="44"/>
    </row>
    <row r="104" customFormat="false" ht="14.25" hidden="false" customHeight="true" outlineLevel="0" collapsed="false">
      <c r="A104" s="44"/>
      <c r="B104" s="44"/>
      <c r="C104" s="44"/>
      <c r="D104" s="44"/>
      <c r="E104" s="44"/>
      <c r="F104" s="44"/>
      <c r="G104" s="44"/>
    </row>
    <row r="105" customFormat="false" ht="14.25" hidden="false" customHeight="true" outlineLevel="0" collapsed="false">
      <c r="A105" s="44" t="s">
        <v>89</v>
      </c>
      <c r="B105" s="44"/>
      <c r="C105" s="44"/>
      <c r="D105" s="44"/>
      <c r="E105" s="44"/>
      <c r="F105" s="44"/>
      <c r="G105" s="44"/>
    </row>
    <row r="106" customFormat="false" ht="14.25" hidden="false" customHeight="true" outlineLevel="0" collapsed="false">
      <c r="A106" s="44"/>
      <c r="B106" s="44"/>
      <c r="C106" s="44"/>
      <c r="D106" s="44"/>
      <c r="E106" s="44"/>
      <c r="F106" s="44"/>
      <c r="G106" s="44"/>
    </row>
    <row r="107" customFormat="false" ht="14.25" hidden="false" customHeight="true" outlineLevel="0" collapsed="false">
      <c r="A107" s="22" t="s">
        <v>90</v>
      </c>
      <c r="B107" s="22"/>
      <c r="C107" s="22"/>
      <c r="D107" s="22"/>
      <c r="E107" s="22"/>
      <c r="F107" s="22"/>
      <c r="G107" s="22"/>
    </row>
    <row r="108" customFormat="false" ht="14.25" hidden="false" customHeight="true" outlineLevel="0" collapsed="false"/>
    <row r="109" customFormat="false" ht="14.25" hidden="false" customHeight="true" outlineLevel="0" collapsed="false">
      <c r="A109" s="69" t="n">
        <v>2</v>
      </c>
      <c r="B109" s="18" t="s">
        <v>91</v>
      </c>
      <c r="C109" s="18"/>
      <c r="D109" s="18"/>
      <c r="E109" s="18"/>
      <c r="F109" s="69" t="s">
        <v>40</v>
      </c>
      <c r="G109" s="69"/>
    </row>
    <row r="110" customFormat="false" ht="14.85" hidden="false" customHeight="true" outlineLevel="0" collapsed="false">
      <c r="A110" s="70" t="s">
        <v>47</v>
      </c>
      <c r="B110" s="29" t="s">
        <v>92</v>
      </c>
      <c r="C110" s="29"/>
      <c r="D110" s="29"/>
      <c r="E110" s="29"/>
      <c r="F110" s="73" t="n">
        <f aca="false">G62</f>
        <v>199.380456</v>
      </c>
      <c r="G110" s="73"/>
    </row>
    <row r="111" customFormat="false" ht="12.75" hidden="false" customHeight="true" outlineLevel="0" collapsed="false">
      <c r="A111" s="70" t="s">
        <v>58</v>
      </c>
      <c r="B111" s="29" t="s">
        <v>59</v>
      </c>
      <c r="C111" s="29"/>
      <c r="D111" s="29"/>
      <c r="E111" s="29"/>
      <c r="F111" s="73" t="n">
        <f aca="false">G84</f>
        <v>364.34314136</v>
      </c>
      <c r="G111" s="73"/>
    </row>
    <row r="112" customFormat="false" ht="12.75" hidden="false" customHeight="true" outlineLevel="0" collapsed="false">
      <c r="A112" s="70" t="s">
        <v>79</v>
      </c>
      <c r="B112" s="29" t="s">
        <v>93</v>
      </c>
      <c r="C112" s="29"/>
      <c r="D112" s="29"/>
      <c r="E112" s="29"/>
      <c r="F112" s="73" t="n">
        <f aca="false">F100</f>
        <v>305.96</v>
      </c>
      <c r="G112" s="73"/>
    </row>
    <row r="113" customFormat="false" ht="12.75" hidden="false" customHeight="true" outlineLevel="0" collapsed="false">
      <c r="A113" s="18" t="s">
        <v>42</v>
      </c>
      <c r="B113" s="18"/>
      <c r="C113" s="18"/>
      <c r="D113" s="18"/>
      <c r="E113" s="18"/>
      <c r="F113" s="75" t="n">
        <f aca="false">F110+F111+F112</f>
        <v>869.68359736</v>
      </c>
      <c r="G113" s="75"/>
    </row>
    <row r="114" customFormat="false" ht="12.75" hidden="false" customHeight="true" outlineLevel="0" collapsed="false">
      <c r="A114" s="26"/>
      <c r="B114" s="26"/>
      <c r="C114" s="26"/>
      <c r="D114" s="26"/>
      <c r="E114" s="26"/>
      <c r="F114" s="26"/>
      <c r="G114" s="26"/>
    </row>
    <row r="115" customFormat="false" ht="12.75" hidden="false" customHeight="true" outlineLevel="0" collapsed="false">
      <c r="A115" s="45" t="s">
        <v>94</v>
      </c>
      <c r="B115" s="45"/>
      <c r="C115" s="45"/>
      <c r="D115" s="45"/>
      <c r="E115" s="45"/>
      <c r="F115" s="45"/>
      <c r="G115" s="45"/>
    </row>
    <row r="116" customFormat="false" ht="14.25" hidden="false" customHeight="true" outlineLevel="0" collapsed="false">
      <c r="B116" s="26"/>
      <c r="C116" s="26"/>
      <c r="D116" s="26"/>
      <c r="E116" s="26"/>
      <c r="F116" s="26"/>
      <c r="G116" s="26"/>
    </row>
    <row r="117" customFormat="false" ht="14.25" hidden="false" customHeight="true" outlineLevel="0" collapsed="false">
      <c r="A117" s="46" t="n">
        <v>3</v>
      </c>
      <c r="B117" s="46" t="s">
        <v>95</v>
      </c>
      <c r="C117" s="46"/>
      <c r="D117" s="46"/>
      <c r="E117" s="46"/>
      <c r="F117" s="46" t="s">
        <v>49</v>
      </c>
      <c r="G117" s="46" t="s">
        <v>40</v>
      </c>
    </row>
    <row r="118" customFormat="false" ht="14.25" hidden="false" customHeight="true" outlineLevel="0" collapsed="false">
      <c r="A118" s="47" t="s">
        <v>7</v>
      </c>
      <c r="B118" s="7" t="s">
        <v>96</v>
      </c>
      <c r="C118" s="7"/>
      <c r="D118" s="7"/>
      <c r="E118" s="7"/>
      <c r="F118" s="77" t="n">
        <v>0.0042</v>
      </c>
      <c r="G118" s="78" t="n">
        <f aca="false">F48*F118</f>
        <v>4.098864</v>
      </c>
    </row>
    <row r="119" customFormat="false" ht="12.75" hidden="false" customHeight="true" outlineLevel="0" collapsed="false">
      <c r="A119" s="47" t="s">
        <v>9</v>
      </c>
      <c r="B119" s="7" t="s">
        <v>97</v>
      </c>
      <c r="C119" s="7"/>
      <c r="D119" s="7"/>
      <c r="E119" s="7"/>
      <c r="F119" s="77" t="n">
        <v>0.0003</v>
      </c>
      <c r="G119" s="78" t="n">
        <f aca="false">F48*F119</f>
        <v>0.292776</v>
      </c>
    </row>
    <row r="120" customFormat="false" ht="24" hidden="false" customHeight="true" outlineLevel="0" collapsed="false">
      <c r="A120" s="47" t="s">
        <v>12</v>
      </c>
      <c r="B120" s="7" t="s">
        <v>98</v>
      </c>
      <c r="C120" s="7"/>
      <c r="D120" s="7"/>
      <c r="E120" s="7"/>
      <c r="F120" s="77" t="n">
        <v>0.05</v>
      </c>
      <c r="G120" s="78" t="n">
        <f aca="false">F48*F120</f>
        <v>48.796</v>
      </c>
    </row>
    <row r="121" customFormat="false" ht="14.25" hidden="false" customHeight="true" outlineLevel="0" collapsed="false">
      <c r="A121" s="47" t="s">
        <v>15</v>
      </c>
      <c r="B121" s="7" t="s">
        <v>99</v>
      </c>
      <c r="C121" s="7"/>
      <c r="D121" s="7"/>
      <c r="E121" s="7"/>
      <c r="F121" s="77" t="n">
        <v>0.0194</v>
      </c>
      <c r="G121" s="78" t="n">
        <f aca="false">F48*F121</f>
        <v>18.932848</v>
      </c>
    </row>
    <row r="122" customFormat="false" ht="12.75" hidden="false" customHeight="true" outlineLevel="0" collapsed="false">
      <c r="A122" s="79" t="s">
        <v>66</v>
      </c>
      <c r="B122" s="7" t="s">
        <v>100</v>
      </c>
      <c r="C122" s="7"/>
      <c r="D122" s="7"/>
      <c r="E122" s="7"/>
      <c r="F122" s="77" t="n">
        <v>0.0072</v>
      </c>
      <c r="G122" s="78" t="n">
        <f aca="false">F48*F122</f>
        <v>7.026624</v>
      </c>
      <c r="I122" s="80"/>
    </row>
    <row r="123" customFormat="false" ht="12.75" hidden="false" customHeight="true" outlineLevel="0" collapsed="false">
      <c r="A123" s="81"/>
      <c r="B123" s="60" t="s">
        <v>101</v>
      </c>
      <c r="C123" s="60"/>
      <c r="D123" s="60"/>
      <c r="E123" s="60"/>
      <c r="F123" s="65" t="n">
        <f aca="false">F118+F119+F120+F121+F122</f>
        <v>0.0811</v>
      </c>
      <c r="G123" s="66" t="n">
        <f aca="false">SUM(G118:G122)</f>
        <v>79.147112</v>
      </c>
    </row>
    <row r="124" customFormat="false" ht="91.9" hidden="false" customHeight="true" outlineLevel="0" collapsed="false">
      <c r="A124" s="82" t="s">
        <v>102</v>
      </c>
      <c r="B124" s="82"/>
      <c r="C124" s="82"/>
      <c r="D124" s="82"/>
      <c r="E124" s="82"/>
      <c r="F124" s="82"/>
      <c r="G124" s="82"/>
    </row>
    <row r="125" customFormat="false" ht="12.75" hidden="false" customHeight="false" outlineLevel="0" collapsed="false">
      <c r="A125" s="45" t="s">
        <v>103</v>
      </c>
      <c r="B125" s="45"/>
      <c r="C125" s="45"/>
      <c r="D125" s="45"/>
      <c r="E125" s="45"/>
      <c r="F125" s="45"/>
      <c r="G125" s="45"/>
    </row>
    <row r="126" customFormat="false" ht="35.25" hidden="false" customHeight="true" outlineLevel="0" collapsed="false">
      <c r="A126" s="44" t="s">
        <v>104</v>
      </c>
      <c r="B126" s="44"/>
      <c r="C126" s="44"/>
      <c r="D126" s="44"/>
      <c r="E126" s="44"/>
      <c r="F126" s="44"/>
      <c r="G126" s="44"/>
    </row>
    <row r="127" customFormat="false" ht="12.75" hidden="false" customHeight="true" outlineLevel="0" collapsed="false">
      <c r="A127" s="23" t="s">
        <v>105</v>
      </c>
      <c r="B127" s="23"/>
      <c r="C127" s="23"/>
      <c r="D127" s="23"/>
      <c r="E127" s="23"/>
      <c r="F127" s="23"/>
      <c r="G127" s="23"/>
    </row>
    <row r="128" customFormat="false" ht="12.75" hidden="false" customHeight="true" outlineLevel="0" collapsed="false">
      <c r="A128" s="23"/>
      <c r="B128" s="23"/>
      <c r="C128" s="23"/>
      <c r="D128" s="23"/>
      <c r="E128" s="23"/>
      <c r="F128" s="23"/>
      <c r="G128" s="23"/>
    </row>
    <row r="129" customFormat="false" ht="12.75" hidden="false" customHeight="true" outlineLevel="0" collapsed="false">
      <c r="A129" s="56" t="s">
        <v>106</v>
      </c>
      <c r="B129" s="56"/>
      <c r="C129" s="56"/>
      <c r="D129" s="56"/>
      <c r="E129" s="56"/>
      <c r="F129" s="56"/>
      <c r="G129" s="83" t="n">
        <f aca="false">F48+F113+G123</f>
        <v>1924.75070936</v>
      </c>
    </row>
    <row r="130" customFormat="false" ht="12.75" hidden="false" customHeight="false" outlineLevel="0" collapsed="false">
      <c r="A130" s="84"/>
      <c r="B130" s="84"/>
      <c r="C130" s="84"/>
      <c r="D130" s="84"/>
      <c r="E130" s="84"/>
      <c r="F130" s="84"/>
      <c r="G130" s="84"/>
    </row>
    <row r="131" customFormat="false" ht="12.75" hidden="false" customHeight="false" outlineLevel="0" collapsed="false">
      <c r="A131" s="85" t="s">
        <v>107</v>
      </c>
      <c r="B131" s="85"/>
      <c r="C131" s="85"/>
      <c r="D131" s="85"/>
      <c r="E131" s="85"/>
      <c r="F131" s="85"/>
      <c r="G131" s="85"/>
    </row>
    <row r="132" customFormat="false" ht="12.75" hidden="false" customHeight="true" outlineLevel="0" collapsed="false">
      <c r="A132" s="86" t="s">
        <v>108</v>
      </c>
      <c r="B132" s="86" t="s">
        <v>109</v>
      </c>
      <c r="C132" s="86"/>
      <c r="D132" s="86"/>
      <c r="E132" s="86"/>
      <c r="F132" s="87" t="s">
        <v>49</v>
      </c>
      <c r="G132" s="86" t="s">
        <v>40</v>
      </c>
    </row>
    <row r="133" customFormat="false" ht="12.75" hidden="false" customHeight="true" outlineLevel="0" collapsed="false">
      <c r="A133" s="88" t="s">
        <v>7</v>
      </c>
      <c r="B133" s="89" t="s">
        <v>110</v>
      </c>
      <c r="C133" s="89"/>
      <c r="D133" s="89"/>
      <c r="E133" s="89"/>
      <c r="F133" s="90" t="n">
        <v>0.0833</v>
      </c>
      <c r="G133" s="91" t="n">
        <f aca="false">G129*F133</f>
        <v>160.331734089688</v>
      </c>
    </row>
    <row r="134" customFormat="false" ht="12.75" hidden="false" customHeight="true" outlineLevel="0" collapsed="false">
      <c r="A134" s="92" t="s">
        <v>9</v>
      </c>
      <c r="B134" s="93" t="s">
        <v>111</v>
      </c>
      <c r="C134" s="93"/>
      <c r="D134" s="93"/>
      <c r="E134" s="93"/>
      <c r="F134" s="94" t="n">
        <v>0.0166</v>
      </c>
      <c r="G134" s="95" t="n">
        <f aca="false">G129*F134</f>
        <v>31.950861775376</v>
      </c>
    </row>
    <row r="135" customFormat="false" ht="14.25" hidden="false" customHeight="true" outlineLevel="0" collapsed="false">
      <c r="A135" s="92" t="s">
        <v>12</v>
      </c>
      <c r="B135" s="93" t="s">
        <v>112</v>
      </c>
      <c r="C135" s="93"/>
      <c r="D135" s="93"/>
      <c r="E135" s="93"/>
      <c r="F135" s="94" t="n">
        <v>0.0002</v>
      </c>
      <c r="G135" s="95" t="n">
        <f aca="false">G129*F135</f>
        <v>0.384950141872</v>
      </c>
    </row>
    <row r="136" customFormat="false" ht="14.25" hidden="false" customHeight="true" outlineLevel="0" collapsed="false">
      <c r="A136" s="92" t="s">
        <v>15</v>
      </c>
      <c r="B136" s="93" t="s">
        <v>113</v>
      </c>
      <c r="C136" s="93"/>
      <c r="D136" s="93"/>
      <c r="E136" s="93"/>
      <c r="F136" s="94" t="n">
        <v>0.0003</v>
      </c>
      <c r="G136" s="95" t="n">
        <f aca="false">G129*F136</f>
        <v>0.577425212808</v>
      </c>
    </row>
    <row r="137" customFormat="false" ht="12.75" hidden="false" customHeight="true" outlineLevel="0" collapsed="false">
      <c r="A137" s="92" t="s">
        <v>66</v>
      </c>
      <c r="B137" s="93" t="s">
        <v>114</v>
      </c>
      <c r="C137" s="93"/>
      <c r="D137" s="93"/>
      <c r="E137" s="93"/>
      <c r="F137" s="94" t="n">
        <v>0.0028</v>
      </c>
      <c r="G137" s="95" t="n">
        <f aca="false">G129*F137</f>
        <v>5.389301986208</v>
      </c>
    </row>
    <row r="138" customFormat="false" ht="12.75" hidden="false" customHeight="true" outlineLevel="0" collapsed="false">
      <c r="A138" s="96" t="s">
        <v>68</v>
      </c>
      <c r="B138" s="93" t="s">
        <v>115</v>
      </c>
      <c r="C138" s="93"/>
      <c r="D138" s="93"/>
      <c r="E138" s="93"/>
      <c r="F138" s="97" t="n">
        <v>0</v>
      </c>
      <c r="G138" s="95" t="n">
        <f aca="false">G129*F138</f>
        <v>0</v>
      </c>
    </row>
    <row r="139" customFormat="false" ht="14.25" hidden="false" customHeight="true" outlineLevel="0" collapsed="false">
      <c r="A139" s="98"/>
      <c r="B139" s="99" t="s">
        <v>101</v>
      </c>
      <c r="C139" s="99"/>
      <c r="D139" s="99"/>
      <c r="E139" s="99"/>
      <c r="F139" s="100" t="n">
        <f aca="false">F133+F134+F135+F136+F137+F138</f>
        <v>0.1032</v>
      </c>
      <c r="G139" s="101" t="n">
        <f aca="false">G133+G134+G135+G136+G137+G138</f>
        <v>198.634273205952</v>
      </c>
    </row>
    <row r="140" customFormat="false" ht="14.25" hidden="false" customHeight="true" outlineLevel="0" collapsed="false"/>
    <row r="141" customFormat="false" ht="14.25" hidden="false" customHeight="true" outlineLevel="0" collapsed="false">
      <c r="A141" s="44" t="s">
        <v>116</v>
      </c>
      <c r="B141" s="44"/>
      <c r="C141" s="44"/>
      <c r="D141" s="44"/>
      <c r="E141" s="44"/>
      <c r="F141" s="44"/>
      <c r="G141" s="44"/>
    </row>
    <row r="142" customFormat="false" ht="14.25" hidden="false" customHeight="true" outlineLevel="0" collapsed="false">
      <c r="A142" s="44"/>
      <c r="B142" s="44"/>
      <c r="C142" s="44"/>
      <c r="D142" s="44"/>
      <c r="E142" s="44"/>
      <c r="F142" s="44"/>
      <c r="G142" s="44"/>
    </row>
    <row r="143" customFormat="false" ht="14.25" hidden="false" customHeight="true" outlineLevel="0" collapsed="false"/>
    <row r="144" customFormat="false" ht="14.25" hidden="false" customHeight="true" outlineLevel="0" collapsed="false">
      <c r="A144" s="85" t="s">
        <v>117</v>
      </c>
      <c r="B144" s="85"/>
      <c r="C144" s="85"/>
      <c r="D144" s="85"/>
      <c r="E144" s="85"/>
      <c r="F144" s="85"/>
      <c r="G144" s="85"/>
    </row>
    <row r="145" customFormat="false" ht="14.25" hidden="false" customHeight="true" outlineLevel="0" collapsed="false">
      <c r="A145" s="84"/>
      <c r="B145" s="84"/>
      <c r="C145" s="84"/>
      <c r="D145" s="84"/>
      <c r="E145" s="84"/>
      <c r="F145" s="84"/>
      <c r="G145" s="84"/>
    </row>
    <row r="146" customFormat="false" ht="14.25" hidden="false" customHeight="true" outlineLevel="0" collapsed="false">
      <c r="A146" s="102" t="s">
        <v>118</v>
      </c>
      <c r="B146" s="102" t="s">
        <v>119</v>
      </c>
      <c r="C146" s="102"/>
      <c r="D146" s="102"/>
      <c r="E146" s="102"/>
      <c r="F146" s="103" t="s">
        <v>49</v>
      </c>
      <c r="G146" s="102" t="s">
        <v>40</v>
      </c>
    </row>
    <row r="147" customFormat="false" ht="14.25" hidden="false" customHeight="true" outlineLevel="0" collapsed="false">
      <c r="A147" s="38" t="s">
        <v>7</v>
      </c>
      <c r="B147" s="104" t="s">
        <v>120</v>
      </c>
      <c r="C147" s="104"/>
      <c r="D147" s="104"/>
      <c r="E147" s="104"/>
      <c r="F147" s="105" t="n">
        <v>0</v>
      </c>
      <c r="G147" s="106" t="n">
        <f aca="false">G129*F147</f>
        <v>0</v>
      </c>
    </row>
    <row r="148" customFormat="false" ht="14.25" hidden="false" customHeight="true" outlineLevel="0" collapsed="false">
      <c r="A148" s="107" t="s">
        <v>52</v>
      </c>
      <c r="B148" s="107"/>
      <c r="C148" s="107"/>
      <c r="D148" s="107"/>
      <c r="E148" s="107"/>
      <c r="F148" s="108" t="n">
        <v>0</v>
      </c>
      <c r="G148" s="75" t="n">
        <f aca="false">G147</f>
        <v>0</v>
      </c>
    </row>
    <row r="149" customFormat="false" ht="14.25" hidden="false" customHeight="true" outlineLevel="0" collapsed="false">
      <c r="A149" s="109"/>
      <c r="B149" s="8"/>
      <c r="C149" s="8"/>
      <c r="D149" s="8"/>
      <c r="E149" s="8"/>
      <c r="F149" s="110"/>
      <c r="G149" s="111"/>
    </row>
    <row r="150" customFormat="false" ht="14.25" hidden="false" customHeight="true" outlineLevel="0" collapsed="false">
      <c r="A150" s="44" t="s">
        <v>121</v>
      </c>
      <c r="B150" s="44"/>
      <c r="C150" s="44"/>
      <c r="D150" s="44"/>
      <c r="E150" s="44"/>
      <c r="F150" s="44"/>
      <c r="G150" s="44"/>
    </row>
    <row r="151" customFormat="false" ht="14.25" hidden="false" customHeight="true" outlineLevel="0" collapsed="false">
      <c r="A151" s="44"/>
      <c r="B151" s="44"/>
      <c r="C151" s="44"/>
      <c r="D151" s="44"/>
      <c r="E151" s="44"/>
      <c r="F151" s="44"/>
      <c r="G151" s="44"/>
    </row>
    <row r="152" customFormat="false" ht="14.25" hidden="false" customHeight="true" outlineLevel="0" collapsed="false">
      <c r="A152" s="109"/>
      <c r="B152" s="8"/>
      <c r="C152" s="8"/>
      <c r="D152" s="8"/>
      <c r="E152" s="8"/>
      <c r="F152" s="110"/>
      <c r="G152" s="111"/>
    </row>
    <row r="153" customFormat="false" ht="14.25" hidden="false" customHeight="true" outlineLevel="0" collapsed="false">
      <c r="A153" s="22" t="s">
        <v>122</v>
      </c>
      <c r="B153" s="22"/>
      <c r="C153" s="22"/>
      <c r="D153" s="22"/>
      <c r="E153" s="22"/>
      <c r="F153" s="22"/>
      <c r="G153" s="22"/>
    </row>
    <row r="154" customFormat="false" ht="14.25" hidden="false" customHeight="true" outlineLevel="0" collapsed="false">
      <c r="A154" s="112"/>
      <c r="B154" s="112"/>
      <c r="C154" s="112"/>
      <c r="D154" s="112"/>
      <c r="E154" s="112"/>
      <c r="F154" s="112"/>
      <c r="G154" s="112"/>
    </row>
    <row r="155" customFormat="false" ht="14.25" hidden="false" customHeight="true" outlineLevel="0" collapsed="false">
      <c r="A155" s="112"/>
      <c r="B155" s="112"/>
      <c r="C155" s="112"/>
      <c r="D155" s="112"/>
      <c r="E155" s="112"/>
      <c r="F155" s="112"/>
      <c r="G155" s="112"/>
    </row>
    <row r="156" customFormat="false" ht="14.25" hidden="false" customHeight="true" outlineLevel="0" collapsed="false">
      <c r="A156" s="102" t="n">
        <v>4</v>
      </c>
      <c r="B156" s="102" t="s">
        <v>123</v>
      </c>
      <c r="C156" s="102"/>
      <c r="D156" s="102"/>
      <c r="E156" s="102"/>
      <c r="F156" s="18" t="s">
        <v>49</v>
      </c>
      <c r="G156" s="102" t="s">
        <v>40</v>
      </c>
    </row>
    <row r="157" customFormat="false" ht="14.25" hidden="false" customHeight="true" outlineLevel="0" collapsed="false">
      <c r="A157" s="38" t="s">
        <v>108</v>
      </c>
      <c r="B157" s="104" t="s">
        <v>109</v>
      </c>
      <c r="C157" s="104"/>
      <c r="D157" s="104"/>
      <c r="E157" s="104"/>
      <c r="F157" s="105" t="n">
        <v>0.1032</v>
      </c>
      <c r="G157" s="73" t="n">
        <f aca="false">G139</f>
        <v>198.634273205952</v>
      </c>
    </row>
    <row r="158" customFormat="false" ht="14.25" hidden="false" customHeight="true" outlineLevel="0" collapsed="false">
      <c r="A158" s="70" t="s">
        <v>118</v>
      </c>
      <c r="B158" s="104" t="s">
        <v>119</v>
      </c>
      <c r="C158" s="104"/>
      <c r="D158" s="104"/>
      <c r="E158" s="104"/>
      <c r="F158" s="113" t="n">
        <v>0</v>
      </c>
      <c r="G158" s="73" t="n">
        <f aca="false">G148</f>
        <v>0</v>
      </c>
    </row>
    <row r="159" customFormat="false" ht="12.75" hidden="false" customHeight="true" outlineLevel="0" collapsed="false">
      <c r="A159" s="114"/>
      <c r="B159" s="69" t="s">
        <v>101</v>
      </c>
      <c r="C159" s="69"/>
      <c r="D159" s="69"/>
      <c r="E159" s="69"/>
      <c r="F159" s="108" t="n">
        <v>0.1032</v>
      </c>
      <c r="G159" s="75" t="n">
        <f aca="false">G157+G158</f>
        <v>198.634273205952</v>
      </c>
    </row>
    <row r="160" customFormat="false" ht="12.75" hidden="false" customHeight="true" outlineLevel="0" collapsed="false"/>
    <row r="161" customFormat="false" ht="12.75" hidden="false" customHeight="true" outlineLevel="0" collapsed="false">
      <c r="A161" s="45" t="s">
        <v>124</v>
      </c>
      <c r="B161" s="45"/>
      <c r="C161" s="45"/>
      <c r="D161" s="45"/>
      <c r="E161" s="45"/>
      <c r="F161" s="45"/>
      <c r="G161" s="45"/>
    </row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>
      <c r="A164" s="51" t="n">
        <v>5</v>
      </c>
      <c r="B164" s="51" t="s">
        <v>125</v>
      </c>
      <c r="C164" s="51"/>
      <c r="D164" s="51"/>
      <c r="E164" s="51"/>
      <c r="F164" s="51" t="s">
        <v>40</v>
      </c>
      <c r="G164" s="51"/>
    </row>
    <row r="165" customFormat="false" ht="12.75" hidden="false" customHeight="true" outlineLevel="0" collapsed="false">
      <c r="A165" s="47" t="s">
        <v>7</v>
      </c>
      <c r="B165" s="7" t="s">
        <v>126</v>
      </c>
      <c r="C165" s="7"/>
      <c r="D165" s="7"/>
      <c r="E165" s="7"/>
      <c r="F165" s="78" t="n">
        <f aca="false">FARDAMENTO!G16</f>
        <v>15.75</v>
      </c>
      <c r="G165" s="78"/>
      <c r="H165" s="115"/>
    </row>
    <row r="166" customFormat="false" ht="12.75" hidden="false" customHeight="true" outlineLevel="0" collapsed="false">
      <c r="A166" s="47" t="s">
        <v>9</v>
      </c>
      <c r="B166" s="7" t="s">
        <v>127</v>
      </c>
      <c r="C166" s="7"/>
      <c r="D166" s="7"/>
      <c r="E166" s="7"/>
      <c r="F166" s="78" t="n">
        <f aca="false">MATERIAL!G61</f>
        <v>248.977916666667</v>
      </c>
      <c r="G166" s="78"/>
      <c r="H166" s="116"/>
    </row>
    <row r="167" customFormat="false" ht="12.75" hidden="false" customHeight="true" outlineLevel="0" collapsed="false">
      <c r="A167" s="47" t="s">
        <v>12</v>
      </c>
      <c r="B167" s="7" t="s">
        <v>128</v>
      </c>
      <c r="C167" s="7"/>
      <c r="D167" s="7"/>
      <c r="E167" s="7"/>
      <c r="F167" s="78" t="n">
        <f aca="false">EQUIPAMENTOS!G27</f>
        <v>13.1244791666667</v>
      </c>
      <c r="G167" s="78"/>
      <c r="H167" s="117"/>
    </row>
    <row r="168" customFormat="false" ht="12.75" hidden="false" customHeight="true" outlineLevel="0" collapsed="false">
      <c r="A168" s="47" t="s">
        <v>15</v>
      </c>
      <c r="B168" s="118" t="s">
        <v>129</v>
      </c>
      <c r="C168" s="118"/>
      <c r="D168" s="118"/>
      <c r="E168" s="118"/>
      <c r="F168" s="78" t="n">
        <f aca="false">'EPI ´S'!G28</f>
        <v>26.1541666666667</v>
      </c>
      <c r="G168" s="78"/>
      <c r="H168" s="115"/>
    </row>
    <row r="169" customFormat="false" ht="12.75" hidden="false" customHeight="true" outlineLevel="0" collapsed="false">
      <c r="A169" s="119"/>
      <c r="B169" s="18" t="s">
        <v>42</v>
      </c>
      <c r="C169" s="18"/>
      <c r="D169" s="18"/>
      <c r="E169" s="18"/>
      <c r="F169" s="120" t="n">
        <f aca="false">F165+F166+F167+F168</f>
        <v>304.0065625</v>
      </c>
      <c r="G169" s="120"/>
    </row>
    <row r="170" customFormat="false" ht="12.75" hidden="false" customHeight="true" outlineLevel="0" collapsed="false"/>
    <row r="171" customFormat="false" ht="12.75" hidden="false" customHeight="true" outlineLevel="0" collapsed="false">
      <c r="A171" s="23" t="s">
        <v>130</v>
      </c>
      <c r="B171" s="23"/>
      <c r="C171" s="23"/>
      <c r="D171" s="23"/>
      <c r="E171" s="23"/>
      <c r="F171" s="23"/>
      <c r="G171" s="23"/>
    </row>
    <row r="172" customFormat="false" ht="12.75" hidden="false" customHeight="true" outlineLevel="0" collapsed="false">
      <c r="A172" s="121"/>
    </row>
    <row r="173" customFormat="false" ht="12.75" hidden="false" customHeight="true" outlineLevel="0" collapsed="false">
      <c r="A173" s="121"/>
    </row>
    <row r="174" customFormat="false" ht="12.75" hidden="false" customHeight="true" outlineLevel="0" collapsed="false">
      <c r="A174" s="121"/>
    </row>
    <row r="175" customFormat="false" ht="12.75" hidden="false" customHeight="true" outlineLevel="0" collapsed="false">
      <c r="A175" s="122" t="s">
        <v>131</v>
      </c>
      <c r="B175" s="122"/>
      <c r="C175" s="122"/>
      <c r="D175" s="122"/>
      <c r="E175" s="122"/>
      <c r="F175" s="122"/>
      <c r="G175" s="122"/>
    </row>
    <row r="176" customFormat="false" ht="12.75" hidden="false" customHeight="true" outlineLevel="0" collapsed="false">
      <c r="A176" s="123"/>
      <c r="B176" s="123"/>
      <c r="C176" s="123"/>
      <c r="D176" s="123"/>
      <c r="E176" s="123"/>
      <c r="F176" s="123"/>
      <c r="G176" s="123"/>
    </row>
    <row r="177" customFormat="false" ht="12.75" hidden="false" customHeight="true" outlineLevel="0" collapsed="false">
      <c r="A177" s="56" t="s">
        <v>132</v>
      </c>
      <c r="B177" s="56"/>
      <c r="C177" s="56"/>
      <c r="D177" s="56"/>
      <c r="E177" s="56"/>
      <c r="F177" s="56"/>
      <c r="G177" s="57" t="n">
        <f aca="false">F48+F113+G123+G159+F169</f>
        <v>2427.39154506595</v>
      </c>
    </row>
    <row r="178" customFormat="false" ht="12.75" hidden="false" customHeight="false" outlineLevel="0" collapsed="false">
      <c r="B178" s="5"/>
      <c r="C178" s="5"/>
      <c r="D178" s="5"/>
      <c r="E178" s="5"/>
      <c r="F178" s="5"/>
      <c r="G178" s="124" t="n">
        <f aca="false">G177+G180</f>
        <v>2451.66546051661</v>
      </c>
    </row>
    <row r="179" customFormat="false" ht="12.75" hidden="false" customHeight="true" outlineLevel="0" collapsed="false">
      <c r="A179" s="42" t="n">
        <v>6</v>
      </c>
      <c r="B179" s="125" t="s">
        <v>133</v>
      </c>
      <c r="C179" s="125"/>
      <c r="D179" s="125"/>
      <c r="E179" s="125"/>
      <c r="F179" s="125" t="s">
        <v>49</v>
      </c>
      <c r="G179" s="126" t="s">
        <v>40</v>
      </c>
    </row>
    <row r="180" customFormat="false" ht="12.75" hidden="false" customHeight="true" outlineLevel="0" collapsed="false">
      <c r="A180" s="127" t="s">
        <v>7</v>
      </c>
      <c r="B180" s="128" t="s">
        <v>134</v>
      </c>
      <c r="C180" s="128"/>
      <c r="D180" s="128"/>
      <c r="E180" s="128"/>
      <c r="F180" s="129" t="n">
        <f aca="false">'VALOR POR ÁREA E TOTAL DA PROPO'!I9</f>
        <v>0.01</v>
      </c>
      <c r="G180" s="130" t="n">
        <f aca="false">G177*F180</f>
        <v>24.2739154506595</v>
      </c>
      <c r="H180" s="131"/>
    </row>
    <row r="181" customFormat="false" ht="12.75" hidden="false" customHeight="true" outlineLevel="0" collapsed="false">
      <c r="A181" s="132" t="s">
        <v>9</v>
      </c>
      <c r="B181" s="7" t="s">
        <v>135</v>
      </c>
      <c r="C181" s="7"/>
      <c r="D181" s="7"/>
      <c r="E181" s="7"/>
      <c r="F181" s="133" t="n">
        <f aca="false">'VALOR POR ÁREA E TOTAL DA PROPO'!I10</f>
        <v>0.01677</v>
      </c>
      <c r="G181" s="134" t="n">
        <f aca="false">G178*F181</f>
        <v>41.1144297728636</v>
      </c>
      <c r="H181" s="58" t="n">
        <f aca="false">G178+G181</f>
        <v>2492.77989028948</v>
      </c>
      <c r="I181" s="135"/>
    </row>
    <row r="182" customFormat="false" ht="14.25" hidden="false" customHeight="true" outlineLevel="0" collapsed="false">
      <c r="A182" s="132" t="s">
        <v>12</v>
      </c>
      <c r="B182" s="7" t="s">
        <v>136</v>
      </c>
      <c r="C182" s="7"/>
      <c r="D182" s="7"/>
      <c r="E182" s="7"/>
      <c r="F182" s="77"/>
      <c r="G182" s="134"/>
      <c r="I182" s="135"/>
    </row>
    <row r="183" customFormat="false" ht="12.75" hidden="false" customHeight="true" outlineLevel="0" collapsed="false">
      <c r="A183" s="132"/>
      <c r="B183" s="136" t="s">
        <v>137</v>
      </c>
      <c r="C183" s="136"/>
      <c r="D183" s="136"/>
      <c r="E183" s="136"/>
      <c r="F183" s="77" t="n">
        <v>0.0197</v>
      </c>
      <c r="G183" s="134" t="n">
        <f aca="false">H181/0.9343*F183</f>
        <v>52.5610230533048</v>
      </c>
      <c r="H183" s="137"/>
    </row>
    <row r="184" customFormat="false" ht="14.25" hidden="false" customHeight="true" outlineLevel="0" collapsed="false">
      <c r="A184" s="132"/>
      <c r="B184" s="136" t="s">
        <v>138</v>
      </c>
      <c r="C184" s="136"/>
      <c r="D184" s="136"/>
      <c r="E184" s="136"/>
      <c r="F184" s="77" t="n">
        <v>0.0043</v>
      </c>
      <c r="G184" s="134" t="n">
        <f aca="false">H181/0.9343*F184</f>
        <v>11.472710615696</v>
      </c>
    </row>
    <row r="185" customFormat="false" ht="14.25" hidden="false" customHeight="true" outlineLevel="0" collapsed="false">
      <c r="A185" s="132"/>
      <c r="B185" s="7" t="s">
        <v>139</v>
      </c>
      <c r="C185" s="7"/>
      <c r="D185" s="7"/>
      <c r="E185" s="7"/>
      <c r="F185" s="77" t="n">
        <v>0.0417</v>
      </c>
      <c r="G185" s="134" t="n">
        <f aca="false">H181/0.9343*F185</f>
        <v>111.258612249889</v>
      </c>
    </row>
    <row r="186" customFormat="false" ht="14.25" hidden="false" customHeight="true" outlineLevel="0" collapsed="false">
      <c r="A186" s="138"/>
      <c r="B186" s="139" t="s">
        <v>42</v>
      </c>
      <c r="C186" s="139"/>
      <c r="D186" s="139"/>
      <c r="E186" s="139"/>
      <c r="F186" s="140"/>
      <c r="G186" s="141" t="n">
        <f aca="false">G180+G181+G183+G184+G185</f>
        <v>240.680691142413</v>
      </c>
    </row>
    <row r="187" customFormat="false" ht="14.25" hidden="false" customHeight="true" outlineLevel="0" collapsed="false">
      <c r="A187" s="25" t="s">
        <v>140</v>
      </c>
      <c r="B187" s="25"/>
      <c r="C187" s="25"/>
      <c r="D187" s="25"/>
      <c r="E187" s="25"/>
      <c r="F187" s="25"/>
      <c r="G187" s="25"/>
    </row>
    <row r="188" customFormat="false" ht="14.25" hidden="false" customHeight="true" outlineLevel="0" collapsed="false">
      <c r="A188" s="27" t="s">
        <v>141</v>
      </c>
      <c r="B188" s="27"/>
      <c r="C188" s="27"/>
      <c r="D188" s="27"/>
      <c r="E188" s="27"/>
      <c r="F188" s="27"/>
      <c r="G188" s="27"/>
    </row>
    <row r="189" customFormat="false" ht="14.25" hidden="false" customHeight="true" outlineLevel="0" collapsed="false">
      <c r="A189" s="27"/>
      <c r="B189" s="5"/>
      <c r="C189" s="5"/>
      <c r="D189" s="5"/>
      <c r="E189" s="5"/>
      <c r="F189" s="5"/>
      <c r="G189" s="5"/>
    </row>
    <row r="190" customFormat="false" ht="14.25" hidden="false" customHeight="true" outlineLevel="0" collapsed="false">
      <c r="A190" s="22" t="s">
        <v>142</v>
      </c>
      <c r="B190" s="22"/>
      <c r="C190" s="22"/>
      <c r="D190" s="22"/>
      <c r="E190" s="22"/>
      <c r="F190" s="22"/>
      <c r="G190" s="22"/>
    </row>
    <row r="191" customFormat="false" ht="14.25" hidden="false" customHeight="true" outlineLevel="0" collapsed="false">
      <c r="A191" s="26"/>
      <c r="B191" s="26"/>
      <c r="C191" s="26"/>
      <c r="D191" s="26"/>
      <c r="E191" s="26"/>
      <c r="F191" s="26"/>
      <c r="G191" s="26"/>
    </row>
    <row r="192" customFormat="false" ht="12.75" hidden="false" customHeight="true" outlineLevel="0" collapsed="false">
      <c r="A192" s="119"/>
      <c r="B192" s="18" t="s">
        <v>143</v>
      </c>
      <c r="C192" s="18"/>
      <c r="D192" s="18"/>
      <c r="E192" s="18"/>
      <c r="F192" s="18" t="s">
        <v>144</v>
      </c>
      <c r="G192" s="18"/>
    </row>
    <row r="193" customFormat="false" ht="14.25" hidden="false" customHeight="true" outlineLevel="0" collapsed="false">
      <c r="A193" s="142" t="s">
        <v>7</v>
      </c>
      <c r="B193" s="12" t="s">
        <v>145</v>
      </c>
      <c r="C193" s="12"/>
      <c r="D193" s="12"/>
      <c r="E193" s="12"/>
      <c r="F193" s="143" t="n">
        <f aca="false">F48</f>
        <v>975.92</v>
      </c>
      <c r="G193" s="143"/>
    </row>
    <row r="194" customFormat="false" ht="14.25" hidden="false" customHeight="true" outlineLevel="0" collapsed="false">
      <c r="A194" s="11" t="s">
        <v>9</v>
      </c>
      <c r="B194" s="12" t="s">
        <v>146</v>
      </c>
      <c r="C194" s="12"/>
      <c r="D194" s="12"/>
      <c r="E194" s="12"/>
      <c r="F194" s="144" t="n">
        <f aca="false">F113</f>
        <v>869.68359736</v>
      </c>
      <c r="G194" s="144"/>
      <c r="K194" s="145"/>
      <c r="L194" s="145"/>
    </row>
    <row r="195" customFormat="false" ht="12.75" hidden="false" customHeight="true" outlineLevel="0" collapsed="false">
      <c r="A195" s="11" t="s">
        <v>12</v>
      </c>
      <c r="B195" s="12" t="s">
        <v>147</v>
      </c>
      <c r="C195" s="12"/>
      <c r="D195" s="12"/>
      <c r="E195" s="12"/>
      <c r="F195" s="144" t="n">
        <f aca="false">G123</f>
        <v>79.147112</v>
      </c>
      <c r="G195" s="144"/>
    </row>
    <row r="196" customFormat="false" ht="14.25" hidden="false" customHeight="true" outlineLevel="0" collapsed="false">
      <c r="A196" s="11" t="s">
        <v>15</v>
      </c>
      <c r="B196" s="12" t="s">
        <v>148</v>
      </c>
      <c r="C196" s="12"/>
      <c r="D196" s="12"/>
      <c r="E196" s="12"/>
      <c r="F196" s="144" t="n">
        <f aca="false">G159</f>
        <v>198.634273205952</v>
      </c>
      <c r="G196" s="144"/>
    </row>
    <row r="197" customFormat="false" ht="14.25" hidden="false" customHeight="true" outlineLevel="0" collapsed="false">
      <c r="A197" s="11" t="s">
        <v>66</v>
      </c>
      <c r="B197" s="12" t="s">
        <v>149</v>
      </c>
      <c r="C197" s="12"/>
      <c r="D197" s="12"/>
      <c r="E197" s="12"/>
      <c r="F197" s="146" t="n">
        <f aca="false">F169</f>
        <v>304.0065625</v>
      </c>
      <c r="G197" s="146"/>
      <c r="J197" s="147"/>
    </row>
    <row r="198" customFormat="false" ht="14.25" hidden="false" customHeight="true" outlineLevel="0" collapsed="false">
      <c r="A198" s="11" t="s">
        <v>150</v>
      </c>
      <c r="B198" s="11"/>
      <c r="C198" s="11"/>
      <c r="D198" s="11"/>
      <c r="E198" s="11"/>
      <c r="F198" s="144" t="n">
        <f aca="false">F193+F194+F195+F196+F197</f>
        <v>2427.39154506595</v>
      </c>
      <c r="G198" s="144"/>
    </row>
    <row r="199" customFormat="false" ht="14.25" hidden="false" customHeight="true" outlineLevel="0" collapsed="false">
      <c r="A199" s="11" t="s">
        <v>68</v>
      </c>
      <c r="B199" s="12" t="s">
        <v>151</v>
      </c>
      <c r="C199" s="12"/>
      <c r="D199" s="12"/>
      <c r="E199" s="12"/>
      <c r="F199" s="146" t="n">
        <f aca="false">G186</f>
        <v>240.680691142413</v>
      </c>
      <c r="G199" s="146"/>
    </row>
    <row r="200" customFormat="false" ht="14.25" hidden="false" customHeight="true" outlineLevel="0" collapsed="false">
      <c r="A200" s="18" t="s">
        <v>152</v>
      </c>
      <c r="B200" s="18"/>
      <c r="C200" s="18"/>
      <c r="D200" s="18"/>
      <c r="E200" s="18"/>
      <c r="F200" s="148" t="n">
        <f aca="false">F198+F199</f>
        <v>2668.07223620837</v>
      </c>
      <c r="G200" s="148"/>
    </row>
    <row r="201" customFormat="false" ht="14.25" hidden="false" customHeight="true" outlineLevel="0" collapsed="false">
      <c r="A201" s="149"/>
      <c r="B201" s="149"/>
      <c r="C201" s="149"/>
      <c r="D201" s="149"/>
      <c r="E201" s="149"/>
      <c r="F201" s="149"/>
      <c r="G201" s="149"/>
      <c r="K201" s="147"/>
    </row>
    <row r="202" customFormat="false" ht="12.75" hidden="false" customHeight="true" outlineLevel="0" collapsed="false">
      <c r="A202" s="22" t="s">
        <v>153</v>
      </c>
      <c r="B202" s="22"/>
      <c r="C202" s="22"/>
      <c r="D202" s="22"/>
      <c r="E202" s="22"/>
      <c r="F202" s="22"/>
      <c r="G202" s="22"/>
    </row>
    <row r="203" customFormat="false" ht="14.25" hidden="false" customHeight="true" outlineLevel="0" collapsed="false"/>
    <row r="204" customFormat="false" ht="35.25" hidden="false" customHeight="true" outlineLevel="0" collapsed="false">
      <c r="A204" s="150" t="s">
        <v>154</v>
      </c>
      <c r="B204" s="150"/>
      <c r="C204" s="150" t="s">
        <v>155</v>
      </c>
      <c r="D204" s="150" t="s">
        <v>156</v>
      </c>
      <c r="E204" s="150" t="s">
        <v>157</v>
      </c>
      <c r="F204" s="150" t="s">
        <v>158</v>
      </c>
      <c r="G204" s="150" t="s">
        <v>159</v>
      </c>
    </row>
    <row r="205" customFormat="false" ht="28.35" hidden="false" customHeight="true" outlineLevel="0" collapsed="false">
      <c r="A205" s="151" t="s">
        <v>160</v>
      </c>
      <c r="B205" s="152" t="s">
        <v>22</v>
      </c>
      <c r="C205" s="153" t="n">
        <f aca="false">F200</f>
        <v>2668.07223620837</v>
      </c>
      <c r="D205" s="151" t="n">
        <v>1</v>
      </c>
      <c r="E205" s="153" t="n">
        <f aca="false">C205*D205</f>
        <v>2668.07223620837</v>
      </c>
      <c r="F205" s="154" t="n">
        <v>6</v>
      </c>
      <c r="G205" s="155" t="n">
        <f aca="false">E205*F205</f>
        <v>16008.4334172502</v>
      </c>
      <c r="K205" s="147"/>
    </row>
    <row r="206" customFormat="false" ht="14.25" hidden="false" customHeight="true" outlineLevel="0" collapsed="false">
      <c r="A206" s="150" t="s">
        <v>161</v>
      </c>
      <c r="B206" s="150"/>
      <c r="C206" s="150"/>
      <c r="D206" s="150"/>
      <c r="E206" s="150"/>
      <c r="F206" s="150"/>
      <c r="G206" s="156" t="n">
        <f aca="false">G205</f>
        <v>16008.4334172502</v>
      </c>
      <c r="K206" s="147"/>
    </row>
    <row r="208" customFormat="false" ht="15" hidden="false" customHeight="false" outlineLevel="0" collapsed="false">
      <c r="A208" s="157" t="s">
        <v>162</v>
      </c>
      <c r="B208" s="157"/>
      <c r="C208" s="157"/>
      <c r="D208" s="157"/>
      <c r="E208" s="157"/>
      <c r="F208" s="157"/>
      <c r="G208" s="157"/>
    </row>
    <row r="209" customFormat="false" ht="14.25" hidden="false" customHeight="true" outlineLevel="0" collapsed="false"/>
    <row r="210" customFormat="false" ht="12.75" hidden="false" customHeight="true" outlineLevel="0" collapsed="false">
      <c r="A210" s="158"/>
      <c r="B210" s="51" t="s">
        <v>163</v>
      </c>
      <c r="C210" s="51"/>
      <c r="D210" s="51"/>
      <c r="E210" s="51"/>
      <c r="F210" s="51" t="s">
        <v>144</v>
      </c>
      <c r="G210" s="51"/>
    </row>
    <row r="211" customFormat="false" ht="12.75" hidden="false" customHeight="true" outlineLevel="0" collapsed="false">
      <c r="A211" s="158"/>
      <c r="B211" s="51" t="s">
        <v>164</v>
      </c>
      <c r="C211" s="51"/>
      <c r="D211" s="51"/>
      <c r="E211" s="51"/>
      <c r="F211" s="51" t="s">
        <v>165</v>
      </c>
      <c r="G211" s="51"/>
    </row>
    <row r="212" customFormat="false" ht="12.75" hidden="false" customHeight="true" outlineLevel="0" collapsed="false">
      <c r="A212" s="47" t="s">
        <v>7</v>
      </c>
      <c r="B212" s="159" t="s">
        <v>166</v>
      </c>
      <c r="C212" s="159"/>
      <c r="D212" s="159"/>
      <c r="E212" s="159"/>
      <c r="F212" s="83" t="n">
        <f aca="false">C205</f>
        <v>2668.07223620837</v>
      </c>
      <c r="G212" s="83"/>
    </row>
    <row r="213" customFormat="false" ht="12.75" hidden="false" customHeight="false" outlineLevel="0" collapsed="false">
      <c r="A213" s="47" t="s">
        <v>9</v>
      </c>
      <c r="B213" s="159" t="s">
        <v>167</v>
      </c>
      <c r="C213" s="159"/>
      <c r="D213" s="159"/>
      <c r="E213" s="159"/>
      <c r="F213" s="83" t="n">
        <f aca="false">G206</f>
        <v>16008.4334172502</v>
      </c>
      <c r="G213" s="83"/>
    </row>
    <row r="214" customFormat="false" ht="24.75" hidden="false" customHeight="true" outlineLevel="0" collapsed="false">
      <c r="A214" s="47" t="s">
        <v>12</v>
      </c>
      <c r="B214" s="7" t="s">
        <v>168</v>
      </c>
      <c r="C214" s="7"/>
      <c r="D214" s="7"/>
      <c r="E214" s="7"/>
      <c r="F214" s="83" t="n">
        <f aca="false">F213*12</f>
        <v>192101.201007002</v>
      </c>
      <c r="G214" s="83"/>
    </row>
    <row r="216" customFormat="false" ht="14.25" hidden="false" customHeight="true" outlineLevel="0" collapsed="false">
      <c r="A216" s="160" t="s">
        <v>169</v>
      </c>
      <c r="B216" s="160"/>
      <c r="C216" s="160"/>
      <c r="D216" s="160"/>
      <c r="E216" s="160"/>
      <c r="F216" s="160"/>
      <c r="G216" s="160"/>
    </row>
    <row r="217" customFormat="false" ht="30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2.75" hidden="false" customHeight="true" outlineLevel="0" collapsed="false"/>
    <row r="224" customFormat="false" ht="67.5" hidden="false" customHeight="true" outlineLevel="0" collapsed="false"/>
    <row r="225" customFormat="false" ht="36" hidden="false" customHeight="true" outlineLevel="0" collapsed="false"/>
    <row r="226" customFormat="false" ht="30" hidden="false" customHeight="true" outlineLevel="0" collapsed="false"/>
    <row r="227" customFormat="false" ht="13.5" hidden="false" customHeight="true" outlineLevel="0" collapsed="false"/>
  </sheetData>
  <mergeCells count="199">
    <mergeCell ref="A1:G2"/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6:G36"/>
    <mergeCell ref="B37:E37"/>
    <mergeCell ref="F37:G37"/>
    <mergeCell ref="B38:E38"/>
    <mergeCell ref="F38:G38"/>
    <mergeCell ref="B39:E39"/>
    <mergeCell ref="F39:G39"/>
    <mergeCell ref="B40:E40"/>
    <mergeCell ref="F40:G40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7:G68"/>
    <mergeCell ref="A69:G70"/>
    <mergeCell ref="A71:G72"/>
    <mergeCell ref="A73:F73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A86:G87"/>
    <mergeCell ref="A88:G89"/>
    <mergeCell ref="A90:G90"/>
    <mergeCell ref="A92:G92"/>
    <mergeCell ref="B94:E94"/>
    <mergeCell ref="F94:G94"/>
    <mergeCell ref="B95:E95"/>
    <mergeCell ref="F95:G95"/>
    <mergeCell ref="B96:E96"/>
    <mergeCell ref="F96:G96"/>
    <mergeCell ref="B97:E97"/>
    <mergeCell ref="F97:G97"/>
    <mergeCell ref="B98:E98"/>
    <mergeCell ref="F98:G98"/>
    <mergeCell ref="B99:E99"/>
    <mergeCell ref="F99:G99"/>
    <mergeCell ref="A100:E100"/>
    <mergeCell ref="F100:G100"/>
    <mergeCell ref="A101:G101"/>
    <mergeCell ref="A102:G102"/>
    <mergeCell ref="A103:G104"/>
    <mergeCell ref="A105:G106"/>
    <mergeCell ref="A107:G107"/>
    <mergeCell ref="B109:E109"/>
    <mergeCell ref="F109:G109"/>
    <mergeCell ref="B110:E110"/>
    <mergeCell ref="F110:G110"/>
    <mergeCell ref="B111:E111"/>
    <mergeCell ref="F111:G111"/>
    <mergeCell ref="B112:E112"/>
    <mergeCell ref="F112:G112"/>
    <mergeCell ref="A113:E113"/>
    <mergeCell ref="F113:G113"/>
    <mergeCell ref="A115:G115"/>
    <mergeCell ref="B117:E117"/>
    <mergeCell ref="B118:E118"/>
    <mergeCell ref="B119:E119"/>
    <mergeCell ref="B120:E120"/>
    <mergeCell ref="B121:E121"/>
    <mergeCell ref="B122:E122"/>
    <mergeCell ref="B123:E123"/>
    <mergeCell ref="A124:G124"/>
    <mergeCell ref="A125:G125"/>
    <mergeCell ref="A126:G126"/>
    <mergeCell ref="A127:G127"/>
    <mergeCell ref="A129:F129"/>
    <mergeCell ref="A131:G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A141:G142"/>
    <mergeCell ref="A144:G144"/>
    <mergeCell ref="B146:E146"/>
    <mergeCell ref="B147:E147"/>
    <mergeCell ref="A148:E148"/>
    <mergeCell ref="A150:G151"/>
    <mergeCell ref="A153:G153"/>
    <mergeCell ref="A154:G154"/>
    <mergeCell ref="B156:E156"/>
    <mergeCell ref="B157:E157"/>
    <mergeCell ref="B158:E158"/>
    <mergeCell ref="B159:E159"/>
    <mergeCell ref="A161:G161"/>
    <mergeCell ref="B164:E164"/>
    <mergeCell ref="F164:G164"/>
    <mergeCell ref="B165:E165"/>
    <mergeCell ref="F165:G165"/>
    <mergeCell ref="B166:E166"/>
    <mergeCell ref="F166:G166"/>
    <mergeCell ref="B167:E167"/>
    <mergeCell ref="F167:G167"/>
    <mergeCell ref="B168:E168"/>
    <mergeCell ref="F168:G168"/>
    <mergeCell ref="B169:E169"/>
    <mergeCell ref="F169:G169"/>
    <mergeCell ref="A171:G171"/>
    <mergeCell ref="A175:G175"/>
    <mergeCell ref="A177:F177"/>
    <mergeCell ref="B179:E179"/>
    <mergeCell ref="B180:E180"/>
    <mergeCell ref="B181:E181"/>
    <mergeCell ref="B182:E182"/>
    <mergeCell ref="B183:E183"/>
    <mergeCell ref="B184:E184"/>
    <mergeCell ref="B185:E185"/>
    <mergeCell ref="B186:E186"/>
    <mergeCell ref="A187:G187"/>
    <mergeCell ref="A188:G188"/>
    <mergeCell ref="A190:G190"/>
    <mergeCell ref="B192:E192"/>
    <mergeCell ref="F192:G192"/>
    <mergeCell ref="B193:E193"/>
    <mergeCell ref="F193:G193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A198:E198"/>
    <mergeCell ref="F198:G198"/>
    <mergeCell ref="B199:E199"/>
    <mergeCell ref="F199:G199"/>
    <mergeCell ref="A200:E200"/>
    <mergeCell ref="F200:G200"/>
    <mergeCell ref="A202:G202"/>
    <mergeCell ref="A204:B204"/>
    <mergeCell ref="A206:F206"/>
    <mergeCell ref="A208:G208"/>
    <mergeCell ref="B210:G210"/>
    <mergeCell ref="B211:E211"/>
    <mergeCell ref="F211:G211"/>
    <mergeCell ref="B212:E212"/>
    <mergeCell ref="F212:G212"/>
    <mergeCell ref="B213:E213"/>
    <mergeCell ref="F213:G213"/>
    <mergeCell ref="B214:E214"/>
    <mergeCell ref="F214:G214"/>
    <mergeCell ref="A216:G216"/>
  </mergeCells>
  <printOptions headings="false" gridLines="false" gridLinesSet="true" horizontalCentered="false" verticalCentered="false"/>
  <pageMargins left="0.511805555555555" right="0.511805555555555" top="1.27083333333333" bottom="0.32986111111111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9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C23" activeCellId="0" sqref="C23"/>
    </sheetView>
  </sheetViews>
  <sheetFormatPr defaultRowHeight="12.75" outlineLevelRow="0" outlineLevelCol="0"/>
  <cols>
    <col collapsed="false" customWidth="true" hidden="false" outlineLevel="0" max="1" min="1" style="0" width="28.29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32.15"/>
    <col collapsed="false" customWidth="true" hidden="false" outlineLevel="0" max="5" min="5" style="0" width="11.29"/>
    <col collapsed="false" customWidth="true" hidden="false" outlineLevel="0" max="6" min="6" style="0" width="19.85"/>
    <col collapsed="false" customWidth="true" hidden="false" outlineLevel="0" max="7" min="7" style="0" width="10.99"/>
    <col collapsed="false" customWidth="true" hidden="false" outlineLevel="0" max="8" min="8" style="0" width="20.29"/>
    <col collapsed="false" customWidth="true" hidden="false" outlineLevel="0" max="1025" min="9" style="0" width="8.71"/>
  </cols>
  <sheetData>
    <row r="1" customFormat="false" ht="12.75" hidden="false" customHeight="false" outlineLevel="0" collapsed="false">
      <c r="A1" s="235" t="s">
        <v>371</v>
      </c>
      <c r="B1" s="235"/>
      <c r="C1" s="235"/>
      <c r="D1" s="235"/>
      <c r="E1" s="246"/>
      <c r="F1" s="246"/>
      <c r="G1" s="246"/>
      <c r="H1" s="246"/>
      <c r="I1" s="246"/>
    </row>
    <row r="2" customFormat="false" ht="12.75" hidden="false" customHeight="false" outlineLevel="0" collapsed="false">
      <c r="A2" s="235"/>
      <c r="B2" s="235"/>
      <c r="C2" s="235"/>
      <c r="D2" s="235"/>
      <c r="E2" s="246"/>
      <c r="F2" s="246"/>
      <c r="G2" s="246"/>
      <c r="H2" s="246"/>
      <c r="I2" s="246"/>
    </row>
    <row r="3" customFormat="false" ht="12.75" hidden="false" customHeight="false" outlineLevel="0" collapsed="false">
      <c r="A3" s="266" t="s">
        <v>372</v>
      </c>
      <c r="B3" s="266"/>
      <c r="C3" s="266"/>
      <c r="D3" s="266"/>
      <c r="E3" s="267"/>
      <c r="F3" s="246"/>
      <c r="G3" s="245"/>
      <c r="H3" s="245"/>
      <c r="I3" s="245"/>
    </row>
    <row r="4" customFormat="false" ht="12.75" hidden="false" customHeight="false" outlineLevel="0" collapsed="false">
      <c r="A4" s="240" t="s">
        <v>339</v>
      </c>
      <c r="B4" s="240" t="s">
        <v>340</v>
      </c>
      <c r="C4" s="240" t="s">
        <v>341</v>
      </c>
      <c r="D4" s="240" t="s">
        <v>342</v>
      </c>
      <c r="E4" s="267"/>
      <c r="F4" s="247"/>
      <c r="G4" s="247"/>
      <c r="H4" s="247"/>
      <c r="I4" s="247"/>
    </row>
    <row r="5" customFormat="false" ht="12.75" hidden="false" customHeight="false" outlineLevel="0" collapsed="false">
      <c r="A5" s="239" t="s">
        <v>343</v>
      </c>
      <c r="B5" s="240" t="n">
        <v>1</v>
      </c>
      <c r="C5" s="241" t="n">
        <v>0</v>
      </c>
      <c r="D5" s="241" t="n">
        <v>0</v>
      </c>
      <c r="E5" s="267"/>
      <c r="F5" s="246"/>
      <c r="G5" s="247"/>
      <c r="H5" s="246"/>
      <c r="I5" s="246"/>
    </row>
    <row r="6" customFormat="false" ht="12.75" hidden="false" customHeight="false" outlineLevel="0" collapsed="false">
      <c r="A6" s="239"/>
      <c r="B6" s="240" t="s">
        <v>350</v>
      </c>
      <c r="C6" s="241"/>
      <c r="D6" s="241"/>
      <c r="E6" s="267"/>
      <c r="F6" s="246"/>
      <c r="G6" s="247"/>
      <c r="H6" s="246"/>
      <c r="I6" s="246"/>
    </row>
    <row r="7" customFormat="false" ht="12.75" hidden="false" customHeight="false" outlineLevel="0" collapsed="false">
      <c r="A7" s="239" t="s">
        <v>346</v>
      </c>
      <c r="B7" s="240" t="n">
        <v>1</v>
      </c>
      <c r="C7" s="241" t="n">
        <f aca="false">'SERVENTE SEM INSALUBRIDADE'!F200</f>
        <v>2668.07223620837</v>
      </c>
      <c r="D7" s="241" t="n">
        <f aca="false">(B7/B8)*C7</f>
        <v>7.41131176724546</v>
      </c>
      <c r="E7" s="267"/>
      <c r="F7" s="246"/>
      <c r="G7" s="247"/>
      <c r="H7" s="248"/>
      <c r="I7" s="248"/>
    </row>
    <row r="8" customFormat="false" ht="12.75" hidden="false" customHeight="false" outlineLevel="0" collapsed="false">
      <c r="A8" s="239"/>
      <c r="B8" s="240" t="n">
        <v>360</v>
      </c>
      <c r="C8" s="241"/>
      <c r="D8" s="241"/>
      <c r="E8" s="267"/>
      <c r="F8" s="246"/>
      <c r="G8" s="247"/>
      <c r="H8" s="248"/>
      <c r="I8" s="248"/>
    </row>
    <row r="9" customFormat="false" ht="12.75" hidden="false" customHeight="false" outlineLevel="0" collapsed="false">
      <c r="A9" s="242" t="s">
        <v>347</v>
      </c>
      <c r="B9" s="242"/>
      <c r="C9" s="242"/>
      <c r="D9" s="243" t="n">
        <f aca="false">D5+D7</f>
        <v>7.41131176724546</v>
      </c>
      <c r="E9" s="267"/>
      <c r="F9" s="268"/>
      <c r="G9" s="249"/>
      <c r="H9" s="249"/>
      <c r="I9" s="250"/>
    </row>
  </sheetData>
  <mergeCells count="9">
    <mergeCell ref="A1:D2"/>
    <mergeCell ref="A3:D3"/>
    <mergeCell ref="A5:A6"/>
    <mergeCell ref="C5:C6"/>
    <mergeCell ref="D5:D6"/>
    <mergeCell ref="A7:A8"/>
    <mergeCell ref="C7:C8"/>
    <mergeCell ref="D7:D8"/>
    <mergeCell ref="A9:C9"/>
  </mergeCells>
  <printOptions headings="false" gridLines="false" gridLinesSet="true" horizontalCentered="false" verticalCentered="false"/>
  <pageMargins left="0.511805555555555" right="0.511805555555555" top="1.92083333333333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8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L27" activeCellId="0" sqref="L27"/>
    </sheetView>
  </sheetViews>
  <sheetFormatPr defaultRowHeight="12.75" outlineLevelRow="0" outlineLevelCol="0"/>
  <cols>
    <col collapsed="false" customWidth="true" hidden="false" outlineLevel="0" max="1" min="1" style="0" width="54.29"/>
    <col collapsed="false" customWidth="true" hidden="false" outlineLevel="0" max="2" min="2" style="0" width="20.71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10.99"/>
    <col collapsed="false" customWidth="true" hidden="false" outlineLevel="0" max="6" min="6" style="0" width="21.29"/>
    <col collapsed="false" customWidth="true" hidden="false" outlineLevel="0" max="7" min="7" style="0" width="12.71"/>
    <col collapsed="false" customWidth="true" hidden="false" outlineLevel="0" max="8" min="8" style="0" width="13.7"/>
    <col collapsed="false" customWidth="true" hidden="false" outlineLevel="0" max="9" min="9" style="0" width="17"/>
    <col collapsed="false" customWidth="true" hidden="false" outlineLevel="0" max="10" min="10" style="0" width="12.71"/>
    <col collapsed="false" customWidth="false" hidden="false" outlineLevel="0" max="16" min="11" style="0" width="11.57"/>
    <col collapsed="false" customWidth="true" hidden="false" outlineLevel="0" max="26" min="17" style="0" width="9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235" t="s">
        <v>373</v>
      </c>
      <c r="B1" s="235"/>
      <c r="C1" s="235"/>
      <c r="D1" s="235"/>
      <c r="E1" s="235"/>
      <c r="F1" s="235"/>
    </row>
    <row r="2" s="234" customFormat="true" ht="14.25" hidden="false" customHeight="true" outlineLevel="0" collapsed="false">
      <c r="A2" s="236" t="s">
        <v>374</v>
      </c>
      <c r="B2" s="236"/>
      <c r="C2" s="236"/>
      <c r="D2" s="236"/>
      <c r="E2" s="236"/>
      <c r="F2" s="236"/>
    </row>
    <row r="3" customFormat="false" ht="14.25" hidden="false" customHeight="true" outlineLevel="0" collapsed="false">
      <c r="A3" s="257" t="s">
        <v>375</v>
      </c>
      <c r="B3" s="238" t="s">
        <v>376</v>
      </c>
      <c r="C3" s="257" t="s">
        <v>377</v>
      </c>
      <c r="D3" s="257" t="s">
        <v>378</v>
      </c>
      <c r="E3" s="257" t="s">
        <v>379</v>
      </c>
      <c r="F3" s="257" t="s">
        <v>380</v>
      </c>
    </row>
    <row r="4" customFormat="false" ht="14.25" hidden="false" customHeight="true" outlineLevel="0" collapsed="false">
      <c r="A4" s="269" t="s">
        <v>381</v>
      </c>
      <c r="B4" s="270" t="n">
        <v>1969.96</v>
      </c>
      <c r="C4" s="271" t="n">
        <f aca="false">'PREÇO m² área interna'!D9</f>
        <v>3.33509029526046</v>
      </c>
      <c r="D4" s="240" t="n">
        <v>12</v>
      </c>
      <c r="E4" s="271" t="n">
        <f aca="false">C4*D4</f>
        <v>40.0210835431255</v>
      </c>
      <c r="F4" s="272" t="n">
        <f aca="false">B4*E4</f>
        <v>78839.9337366155</v>
      </c>
      <c r="G4" s="273" t="n">
        <f aca="false">F4/12</f>
        <v>6569.99447805129</v>
      </c>
    </row>
    <row r="5" customFormat="false" ht="14.25" hidden="false" customHeight="true" outlineLevel="0" collapsed="false">
      <c r="A5" s="269" t="s">
        <v>382</v>
      </c>
      <c r="B5" s="270" t="n">
        <v>476.26</v>
      </c>
      <c r="C5" s="271" t="n">
        <f aca="false">'PREÇO m² área interna'!D17</f>
        <v>7.41131176724546</v>
      </c>
      <c r="D5" s="240" t="n">
        <v>12</v>
      </c>
      <c r="E5" s="271" t="n">
        <f aca="false">C5*D5</f>
        <v>88.9357412069455</v>
      </c>
      <c r="F5" s="272" t="n">
        <f aca="false">B5*E5</f>
        <v>42356.5361072199</v>
      </c>
      <c r="G5" s="273" t="n">
        <f aca="false">F5/12</f>
        <v>3529.71134226832</v>
      </c>
    </row>
    <row r="6" customFormat="false" ht="14.25" hidden="false" customHeight="true" outlineLevel="0" collapsed="false">
      <c r="A6" s="269" t="s">
        <v>383</v>
      </c>
      <c r="B6" s="270" t="n">
        <v>25.03</v>
      </c>
      <c r="C6" s="271" t="n">
        <f aca="false">'PREÇO m² área interna'!I9</f>
        <v>1.77871482413891</v>
      </c>
      <c r="D6" s="240" t="n">
        <v>12</v>
      </c>
      <c r="E6" s="271" t="n">
        <f aca="false">C6*D6</f>
        <v>21.3445778896669</v>
      </c>
      <c r="F6" s="272" t="n">
        <f aca="false">B6*E6</f>
        <v>534.254784578363</v>
      </c>
      <c r="G6" s="273" t="n">
        <f aca="false">F6/12</f>
        <v>44.5212320481969</v>
      </c>
    </row>
    <row r="7" customFormat="false" ht="14.25" hidden="false" customHeight="true" outlineLevel="0" collapsed="false">
      <c r="A7" s="269" t="s">
        <v>384</v>
      </c>
      <c r="B7" s="270" t="n">
        <v>1490.7</v>
      </c>
      <c r="C7" s="271" t="n">
        <f aca="false">'PREÇO m² área interna'!I17</f>
        <v>2.66807223620837</v>
      </c>
      <c r="D7" s="240" t="n">
        <v>12</v>
      </c>
      <c r="E7" s="271" t="n">
        <f aca="false">C7*D7</f>
        <v>32.0168668345004</v>
      </c>
      <c r="F7" s="272" t="n">
        <f aca="false">B7*E7</f>
        <v>47727.5433901897</v>
      </c>
      <c r="G7" s="273" t="n">
        <f aca="false">F7/12</f>
        <v>3977.29528251581</v>
      </c>
    </row>
    <row r="8" customFormat="false" ht="14.25" hidden="false" customHeight="true" outlineLevel="0" collapsed="false">
      <c r="A8" s="269" t="s">
        <v>385</v>
      </c>
      <c r="B8" s="270" t="n">
        <v>272.15</v>
      </c>
      <c r="C8" s="271" t="n">
        <f aca="false">'PREÇO m² área interna'!D25</f>
        <v>17.1780243769132</v>
      </c>
      <c r="D8" s="240" t="n">
        <v>12</v>
      </c>
      <c r="E8" s="271" t="n">
        <f aca="false">C8*D8</f>
        <v>206.136292522958</v>
      </c>
      <c r="F8" s="272" t="n">
        <f aca="false">B8*E8</f>
        <v>56099.9920101231</v>
      </c>
      <c r="G8" s="273" t="n">
        <f aca="false">F8/12</f>
        <v>4674.99933417693</v>
      </c>
    </row>
    <row r="9" customFormat="false" ht="14.25" hidden="false" customHeight="true" outlineLevel="0" collapsed="false">
      <c r="A9" s="264" t="s">
        <v>386</v>
      </c>
      <c r="B9" s="264"/>
      <c r="C9" s="264"/>
      <c r="D9" s="264"/>
      <c r="E9" s="264"/>
      <c r="F9" s="274" t="n">
        <f aca="false">F4+F5+F6+F7+F8</f>
        <v>225558.260028727</v>
      </c>
      <c r="H9" s="0" t="s">
        <v>387</v>
      </c>
      <c r="I9" s="275" t="n">
        <v>0.01</v>
      </c>
    </row>
    <row r="10" customFormat="false" ht="14.25" hidden="false" customHeight="true" outlineLevel="0" collapsed="false">
      <c r="A10" s="236" t="s">
        <v>388</v>
      </c>
      <c r="B10" s="236"/>
      <c r="C10" s="236"/>
      <c r="D10" s="236"/>
      <c r="E10" s="236"/>
      <c r="F10" s="236"/>
      <c r="H10" s="0" t="s">
        <v>389</v>
      </c>
      <c r="I10" s="276" t="n">
        <v>0.01677</v>
      </c>
    </row>
    <row r="11" customFormat="false" ht="14.25" hidden="false" customHeight="true" outlineLevel="0" collapsed="false">
      <c r="A11" s="257" t="s">
        <v>375</v>
      </c>
      <c r="B11" s="238" t="s">
        <v>376</v>
      </c>
      <c r="C11" s="257" t="s">
        <v>377</v>
      </c>
      <c r="D11" s="257" t="s">
        <v>378</v>
      </c>
      <c r="E11" s="257" t="s">
        <v>379</v>
      </c>
      <c r="F11" s="257" t="s">
        <v>380</v>
      </c>
    </row>
    <row r="12" customFormat="false" ht="14.25" hidden="false" customHeight="true" outlineLevel="0" collapsed="false">
      <c r="A12" s="269" t="s">
        <v>390</v>
      </c>
      <c r="B12" s="270" t="n">
        <v>5567.97</v>
      </c>
      <c r="C12" s="271" t="n">
        <f aca="false">'PREÇO m² área externa'!D9</f>
        <v>1.16003140704712</v>
      </c>
      <c r="D12" s="240" t="n">
        <v>12</v>
      </c>
      <c r="E12" s="271" t="n">
        <f aca="false">C12*D12</f>
        <v>13.9203768845654</v>
      </c>
      <c r="F12" s="272" t="n">
        <f aca="false">B12*E12</f>
        <v>77508.2408819535</v>
      </c>
      <c r="G12" s="273" t="n">
        <f aca="false">F12/12</f>
        <v>6459.02007349613</v>
      </c>
    </row>
    <row r="13" customFormat="false" ht="12.75" hidden="false" customHeight="true" outlineLevel="0" collapsed="false">
      <c r="A13" s="269" t="s">
        <v>391</v>
      </c>
      <c r="B13" s="270" t="n">
        <v>4611.61</v>
      </c>
      <c r="C13" s="271" t="n">
        <f aca="false">'PREÇO m² área externa'!I9</f>
        <v>0.333509029526046</v>
      </c>
      <c r="D13" s="240" t="n">
        <v>12</v>
      </c>
      <c r="E13" s="271" t="n">
        <f aca="false">C13*D13</f>
        <v>4.00210835431255</v>
      </c>
      <c r="F13" s="272" t="n">
        <f aca="false">B13*E13</f>
        <v>18456.1629078313</v>
      </c>
      <c r="G13" s="273" t="n">
        <f aca="false">F13/12</f>
        <v>1538.01357565261</v>
      </c>
    </row>
    <row r="14" customFormat="false" ht="14.25" hidden="false" customHeight="true" outlineLevel="0" collapsed="false">
      <c r="A14" s="269" t="s">
        <v>392</v>
      </c>
      <c r="B14" s="270" t="n">
        <v>1616.7</v>
      </c>
      <c r="C14" s="271" t="n">
        <f aca="false">'PREÇO m² área externa'!D17</f>
        <v>1.16003140704712</v>
      </c>
      <c r="D14" s="240" t="n">
        <v>12</v>
      </c>
      <c r="E14" s="271" t="n">
        <f aca="false">C14*D14</f>
        <v>13.9203768845654</v>
      </c>
      <c r="F14" s="272" t="n">
        <f aca="false">B14*E14</f>
        <v>22505.0733092769</v>
      </c>
      <c r="G14" s="273" t="n">
        <f aca="false">F14/12</f>
        <v>1875.42277577307</v>
      </c>
    </row>
    <row r="15" customFormat="false" ht="12.75" hidden="false" customHeight="true" outlineLevel="0" collapsed="false">
      <c r="A15" s="269" t="s">
        <v>393</v>
      </c>
      <c r="B15" s="270" t="n">
        <v>989.8</v>
      </c>
      <c r="C15" s="271" t="n">
        <f aca="false">'PREÇO m² área externa'!I17</f>
        <v>1.16003140704712</v>
      </c>
      <c r="D15" s="240" t="n">
        <v>12</v>
      </c>
      <c r="E15" s="271" t="n">
        <f aca="false">C15*D15</f>
        <v>13.9203768845654</v>
      </c>
      <c r="F15" s="272" t="n">
        <f aca="false">B15*E15</f>
        <v>13778.3890403428</v>
      </c>
      <c r="G15" s="273" t="n">
        <f aca="false">F15/12</f>
        <v>1148.19908669524</v>
      </c>
    </row>
    <row r="16" s="234" customFormat="true" ht="12.75" hidden="false" customHeight="true" outlineLevel="0" collapsed="false">
      <c r="A16" s="264" t="s">
        <v>394</v>
      </c>
      <c r="B16" s="264"/>
      <c r="C16" s="264"/>
      <c r="D16" s="264"/>
      <c r="E16" s="264"/>
      <c r="F16" s="274" t="n">
        <f aca="false">F12+F13+F14+F15</f>
        <v>132247.866139405</v>
      </c>
    </row>
    <row r="17" customFormat="false" ht="12.75" hidden="false" customHeight="true" outlineLevel="0" collapsed="false">
      <c r="A17" s="266" t="s">
        <v>361</v>
      </c>
      <c r="B17" s="266"/>
      <c r="C17" s="266"/>
      <c r="D17" s="266"/>
      <c r="E17" s="266"/>
      <c r="F17" s="266"/>
    </row>
    <row r="18" customFormat="false" ht="12.75" hidden="false" customHeight="true" outlineLevel="0" collapsed="false">
      <c r="A18" s="257" t="s">
        <v>375</v>
      </c>
      <c r="B18" s="238" t="s">
        <v>376</v>
      </c>
      <c r="C18" s="257" t="s">
        <v>377</v>
      </c>
      <c r="D18" s="257" t="s">
        <v>378</v>
      </c>
      <c r="E18" s="257" t="s">
        <v>379</v>
      </c>
      <c r="F18" s="257" t="s">
        <v>380</v>
      </c>
    </row>
    <row r="19" customFormat="false" ht="12.75" hidden="false" customHeight="true" outlineLevel="0" collapsed="false">
      <c r="A19" s="269" t="s">
        <v>395</v>
      </c>
      <c r="B19" s="270" t="n">
        <v>136.73</v>
      </c>
      <c r="C19" s="271" t="n">
        <f aca="false">ESQUADRIAS!G8</f>
        <v>1.73965946905855</v>
      </c>
      <c r="D19" s="240" t="n">
        <v>12</v>
      </c>
      <c r="E19" s="271" t="n">
        <f aca="false">C19*D19</f>
        <v>20.8759136287025</v>
      </c>
      <c r="F19" s="272" t="n">
        <f aca="false">B19*E19</f>
        <v>2854.3636704525</v>
      </c>
      <c r="G19" s="273" t="n">
        <f aca="false">F19/12</f>
        <v>237.863639204375</v>
      </c>
      <c r="I19" s="277"/>
    </row>
    <row r="20" s="234" customFormat="true" ht="12.75" hidden="false" customHeight="true" outlineLevel="0" collapsed="false">
      <c r="A20" s="269" t="s">
        <v>396</v>
      </c>
      <c r="B20" s="270" t="n">
        <v>174.55</v>
      </c>
      <c r="C20" s="271" t="n">
        <f aca="false">ESQUADRIAS!G15</f>
        <v>0.753852436592037</v>
      </c>
      <c r="D20" s="240" t="n">
        <v>12</v>
      </c>
      <c r="E20" s="271" t="n">
        <f aca="false">C20*D20</f>
        <v>9.04622923910444</v>
      </c>
      <c r="F20" s="272" t="n">
        <f aca="false">B20*E20</f>
        <v>1579.01931368568</v>
      </c>
      <c r="G20" s="278" t="n">
        <f aca="false">F20/12</f>
        <v>131.58494280714</v>
      </c>
      <c r="I20" s="277"/>
    </row>
    <row r="21" customFormat="false" ht="12.75" hidden="false" customHeight="true" outlineLevel="0" collapsed="false">
      <c r="A21" s="269" t="s">
        <v>370</v>
      </c>
      <c r="B21" s="270" t="n">
        <v>328.7</v>
      </c>
      <c r="C21" s="271" t="n">
        <f aca="false">ESQUADRIAS!G22</f>
        <v>0.753852436592037</v>
      </c>
      <c r="D21" s="240" t="n">
        <v>12</v>
      </c>
      <c r="E21" s="271" t="n">
        <f aca="false">C21*D21</f>
        <v>9.04622923910444</v>
      </c>
      <c r="F21" s="272" t="n">
        <f aca="false">B21*E21</f>
        <v>2973.49555089363</v>
      </c>
      <c r="G21" s="278" t="n">
        <f aca="false">F21/12</f>
        <v>247.791295907802</v>
      </c>
      <c r="H21" s="234"/>
      <c r="I21" s="279"/>
      <c r="J21" s="280"/>
    </row>
    <row r="22" customFormat="false" ht="12.75" hidden="false" customHeight="true" outlineLevel="0" collapsed="false">
      <c r="A22" s="264" t="s">
        <v>397</v>
      </c>
      <c r="B22" s="264"/>
      <c r="C22" s="264"/>
      <c r="D22" s="264"/>
      <c r="E22" s="264"/>
      <c r="F22" s="274" t="n">
        <f aca="false">F19+F20+F21</f>
        <v>7406.87853503181</v>
      </c>
    </row>
    <row r="23" customFormat="false" ht="12.75" hidden="false" customHeight="true" outlineLevel="0" collapsed="false">
      <c r="A23" s="266" t="s">
        <v>398</v>
      </c>
      <c r="B23" s="266"/>
      <c r="C23" s="266"/>
      <c r="D23" s="266"/>
      <c r="E23" s="266"/>
      <c r="F23" s="266"/>
    </row>
    <row r="24" customFormat="false" ht="12.75" hidden="false" customHeight="true" outlineLevel="0" collapsed="false">
      <c r="A24" s="257" t="s">
        <v>375</v>
      </c>
      <c r="B24" s="238" t="s">
        <v>376</v>
      </c>
      <c r="C24" s="257" t="s">
        <v>377</v>
      </c>
      <c r="D24" s="257" t="s">
        <v>378</v>
      </c>
      <c r="E24" s="257" t="s">
        <v>379</v>
      </c>
      <c r="F24" s="257" t="s">
        <v>380</v>
      </c>
    </row>
    <row r="25" customFormat="false" ht="12.75" hidden="false" customHeight="true" outlineLevel="0" collapsed="false">
      <c r="A25" s="269" t="s">
        <v>399</v>
      </c>
      <c r="B25" s="270" t="n">
        <v>29.13</v>
      </c>
      <c r="C25" s="261" t="n">
        <f aca="false">'Preço m² área médico - hospital'!D9</f>
        <v>7.41131176724546</v>
      </c>
      <c r="D25" s="240" t="n">
        <v>12</v>
      </c>
      <c r="E25" s="261" t="n">
        <f aca="false">C25*D25</f>
        <v>88.9357412069455</v>
      </c>
      <c r="F25" s="272" t="n">
        <f aca="false">B25*E25</f>
        <v>2590.69814135832</v>
      </c>
      <c r="G25" s="273" t="n">
        <f aca="false">F25/12</f>
        <v>215.89151177986</v>
      </c>
    </row>
    <row r="26" customFormat="false" ht="12.75" hidden="false" customHeight="true" outlineLevel="0" collapsed="false">
      <c r="A26" s="264" t="s">
        <v>400</v>
      </c>
      <c r="B26" s="264"/>
      <c r="C26" s="264"/>
      <c r="D26" s="264"/>
      <c r="E26" s="264"/>
      <c r="F26" s="274" t="n">
        <f aca="false">F25</f>
        <v>2590.69814135832</v>
      </c>
    </row>
    <row r="27" customFormat="false" ht="12.75" hidden="false" customHeight="false" outlineLevel="0" collapsed="false">
      <c r="A27" s="264" t="s">
        <v>401</v>
      </c>
      <c r="B27" s="264"/>
      <c r="C27" s="264"/>
      <c r="D27" s="264"/>
      <c r="E27" s="264"/>
      <c r="F27" s="274" t="n">
        <f aca="false">F9+F16+F22+F26</f>
        <v>367803.702844521</v>
      </c>
      <c r="G27" s="281" t="n">
        <f aca="false">SUM(G4:G25)</f>
        <v>30650.3085703768</v>
      </c>
      <c r="H27" s="281" t="n">
        <f aca="false">G27*12</f>
        <v>367803.702844521</v>
      </c>
    </row>
    <row r="28" customFormat="false" ht="12.75" hidden="false" customHeight="true" outlineLevel="0" collapsed="false">
      <c r="A28" s="282" t="s">
        <v>402</v>
      </c>
      <c r="B28" s="282"/>
      <c r="C28" s="282"/>
      <c r="D28" s="282"/>
      <c r="E28" s="282"/>
      <c r="F28" s="283" t="n">
        <f aca="false">F27/12</f>
        <v>30650.3085703768</v>
      </c>
    </row>
  </sheetData>
  <mergeCells count="11">
    <mergeCell ref="A1:F1"/>
    <mergeCell ref="A2:F2"/>
    <mergeCell ref="A9:E9"/>
    <mergeCell ref="A10:F10"/>
    <mergeCell ref="A16:E16"/>
    <mergeCell ref="A17:F17"/>
    <mergeCell ref="A22:E22"/>
    <mergeCell ref="A23:F23"/>
    <mergeCell ref="A26:E26"/>
    <mergeCell ref="A27:E27"/>
    <mergeCell ref="A28:E28"/>
  </mergeCells>
  <printOptions headings="false" gridLines="false" gridLinesSet="true" horizontalCentered="false" verticalCentered="false"/>
  <pageMargins left="0.511805555555555" right="0.511805555555555" top="1.47083333333333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G26" activeCellId="0" sqref="G26"/>
    </sheetView>
  </sheetViews>
  <sheetFormatPr defaultRowHeight="12.75" outlineLevelRow="0" outlineLevelCol="0"/>
  <cols>
    <col collapsed="false" customWidth="true" hidden="false" outlineLevel="0" max="1" min="1" style="0" width="20.42"/>
    <col collapsed="false" customWidth="true" hidden="false" outlineLevel="0" max="2" min="2" style="0" width="14.01"/>
    <col collapsed="false" customWidth="true" hidden="false" outlineLevel="0" max="3" min="3" style="0" width="15.57"/>
    <col collapsed="false" customWidth="true" hidden="false" outlineLevel="0" max="4" min="4" style="0" width="18"/>
    <col collapsed="false" customWidth="true" hidden="false" outlineLevel="0" max="5" min="5" style="0" width="15.15"/>
    <col collapsed="false" customWidth="true" hidden="false" outlineLevel="0" max="6" min="6" style="0" width="13.14"/>
    <col collapsed="false" customWidth="true" hidden="false" outlineLevel="0" max="7" min="7" style="0" width="13.57"/>
    <col collapsed="false" customWidth="false" hidden="false" outlineLevel="0" max="8" min="8" style="0" width="11.57"/>
    <col collapsed="false" customWidth="true" hidden="false" outlineLevel="0" max="9" min="9" style="0" width="10.99"/>
    <col collapsed="false" customWidth="false" hidden="false" outlineLevel="0" max="19" min="10" style="0" width="11.57"/>
    <col collapsed="false" customWidth="true" hidden="false" outlineLevel="0" max="26" min="20" style="0" width="9"/>
    <col collapsed="false" customWidth="true" hidden="false" outlineLevel="0" max="1025" min="27" style="0" width="14.43"/>
  </cols>
  <sheetData>
    <row r="1" customFormat="false" ht="16.5" hidden="false" customHeight="true" outlineLevel="0" collapsed="false">
      <c r="A1" s="284" t="s">
        <v>403</v>
      </c>
      <c r="B1" s="284"/>
      <c r="C1" s="284"/>
      <c r="D1" s="284"/>
      <c r="E1" s="284"/>
      <c r="F1" s="284"/>
      <c r="G1" s="284"/>
      <c r="H1" s="284"/>
      <c r="I1" s="284"/>
    </row>
    <row r="2" customFormat="false" ht="12.75" hidden="false" customHeight="false" outlineLevel="0" collapsed="false">
      <c r="A2" s="285" t="s">
        <v>404</v>
      </c>
      <c r="B2" s="286"/>
      <c r="C2" s="286"/>
      <c r="D2" s="286"/>
      <c r="E2" s="286"/>
      <c r="F2" s="286"/>
      <c r="G2" s="286"/>
      <c r="H2" s="286"/>
      <c r="I2" s="286"/>
    </row>
    <row r="3" customFormat="false" ht="12.75" hidden="false" customHeight="true" outlineLevel="0" collapsed="false">
      <c r="A3" s="287" t="s">
        <v>405</v>
      </c>
      <c r="B3" s="287"/>
      <c r="C3" s="287"/>
      <c r="D3" s="287"/>
      <c r="E3" s="287"/>
      <c r="F3" s="287"/>
      <c r="G3" s="287"/>
      <c r="H3" s="287"/>
      <c r="I3" s="287"/>
    </row>
    <row r="4" customFormat="false" ht="38.25" hidden="false" customHeight="true" outlineLevel="0" collapsed="false">
      <c r="A4" s="287" t="s">
        <v>406</v>
      </c>
      <c r="B4" s="287"/>
      <c r="C4" s="287"/>
      <c r="D4" s="287"/>
      <c r="E4" s="287"/>
      <c r="F4" s="287"/>
      <c r="G4" s="287"/>
      <c r="H4" s="287"/>
      <c r="I4" s="287"/>
    </row>
    <row r="5" customFormat="false" ht="50.25" hidden="false" customHeight="true" outlineLevel="0" collapsed="false">
      <c r="A5" s="287" t="s">
        <v>407</v>
      </c>
      <c r="B5" s="287"/>
      <c r="C5" s="287"/>
      <c r="D5" s="287"/>
      <c r="E5" s="287" t="s">
        <v>408</v>
      </c>
      <c r="F5" s="287"/>
      <c r="G5" s="287"/>
      <c r="H5" s="287"/>
      <c r="I5" s="287"/>
    </row>
    <row r="6" customFormat="false" ht="12.75" hidden="false" customHeight="true" outlineLevel="0" collapsed="false">
      <c r="A6" s="287" t="s">
        <v>409</v>
      </c>
      <c r="B6" s="287"/>
      <c r="C6" s="287" t="s">
        <v>410</v>
      </c>
      <c r="D6" s="287"/>
      <c r="E6" s="287" t="s">
        <v>411</v>
      </c>
      <c r="F6" s="287" t="s">
        <v>411</v>
      </c>
      <c r="G6" s="287" t="s">
        <v>412</v>
      </c>
      <c r="H6" s="287"/>
      <c r="I6" s="287"/>
    </row>
    <row r="7" customFormat="false" ht="12.75" hidden="false" customHeight="true" outlineLevel="0" collapsed="false">
      <c r="A7" s="288" t="s">
        <v>413</v>
      </c>
      <c r="B7" s="288" t="s">
        <v>414</v>
      </c>
      <c r="C7" s="288" t="s">
        <v>413</v>
      </c>
      <c r="D7" s="288" t="s">
        <v>414</v>
      </c>
      <c r="E7" s="288" t="s">
        <v>413</v>
      </c>
      <c r="F7" s="288" t="s">
        <v>414</v>
      </c>
      <c r="G7" s="288" t="s">
        <v>413</v>
      </c>
      <c r="H7" s="287" t="s">
        <v>414</v>
      </c>
      <c r="I7" s="287"/>
    </row>
    <row r="8" customFormat="false" ht="12.75" hidden="false" customHeight="false" outlineLevel="0" collapsed="false">
      <c r="A8" s="289" t="n">
        <v>3.7</v>
      </c>
      <c r="B8" s="289" t="n">
        <v>4.45</v>
      </c>
      <c r="C8" s="289" t="n">
        <v>2.47</v>
      </c>
      <c r="D8" s="289" t="n">
        <v>2.97</v>
      </c>
      <c r="E8" s="289" t="n">
        <v>1.64</v>
      </c>
      <c r="F8" s="289" t="n">
        <v>1.98</v>
      </c>
      <c r="G8" s="289" t="n">
        <v>1.1</v>
      </c>
      <c r="H8" s="290" t="n">
        <v>1.32</v>
      </c>
      <c r="I8" s="290"/>
    </row>
    <row r="9" customFormat="false" ht="12.75" hidden="false" customHeight="false" outlineLevel="0" collapsed="false">
      <c r="A9" s="285" t="s">
        <v>404</v>
      </c>
      <c r="B9" s="286"/>
      <c r="C9" s="286"/>
      <c r="D9" s="286"/>
      <c r="E9" s="286"/>
      <c r="F9" s="286"/>
      <c r="G9" s="286"/>
      <c r="H9" s="15"/>
      <c r="I9" s="15"/>
    </row>
    <row r="10" customFormat="false" ht="73.5" hidden="false" customHeight="true" outlineLevel="0" collapsed="false">
      <c r="A10" s="287" t="s">
        <v>415</v>
      </c>
      <c r="B10" s="287"/>
      <c r="C10" s="287"/>
      <c r="D10" s="287"/>
      <c r="E10" s="287" t="s">
        <v>416</v>
      </c>
      <c r="F10" s="287"/>
      <c r="G10" s="287"/>
      <c r="H10" s="287"/>
      <c r="I10" s="287"/>
    </row>
    <row r="11" customFormat="false" ht="12.75" hidden="false" customHeight="true" outlineLevel="0" collapsed="false">
      <c r="A11" s="287" t="s">
        <v>417</v>
      </c>
      <c r="B11" s="287"/>
      <c r="C11" s="287" t="s">
        <v>418</v>
      </c>
      <c r="D11" s="287"/>
      <c r="E11" s="287" t="s">
        <v>419</v>
      </c>
      <c r="F11" s="287"/>
      <c r="G11" s="287" t="s">
        <v>420</v>
      </c>
      <c r="H11" s="287"/>
      <c r="I11" s="287"/>
    </row>
    <row r="12" customFormat="false" ht="12.75" hidden="false" customHeight="true" outlineLevel="0" collapsed="false">
      <c r="A12" s="288" t="s">
        <v>413</v>
      </c>
      <c r="B12" s="288" t="s">
        <v>414</v>
      </c>
      <c r="C12" s="288" t="s">
        <v>413</v>
      </c>
      <c r="D12" s="288" t="s">
        <v>414</v>
      </c>
      <c r="E12" s="288" t="s">
        <v>413</v>
      </c>
      <c r="F12" s="288" t="s">
        <v>414</v>
      </c>
      <c r="G12" s="288" t="s">
        <v>413</v>
      </c>
      <c r="H12" s="287" t="s">
        <v>414</v>
      </c>
      <c r="I12" s="287"/>
    </row>
    <row r="13" customFormat="false" ht="12.75" hidden="false" customHeight="false" outlineLevel="0" collapsed="false">
      <c r="A13" s="289" t="n">
        <v>0.84</v>
      </c>
      <c r="B13" s="289" t="n">
        <v>1.01</v>
      </c>
      <c r="C13" s="289" t="n">
        <v>0.66</v>
      </c>
      <c r="D13" s="289" t="n">
        <v>0.79</v>
      </c>
      <c r="E13" s="289" t="n">
        <v>0.2</v>
      </c>
      <c r="F13" s="289" t="n">
        <v>0.24</v>
      </c>
      <c r="G13" s="289" t="n">
        <v>0.16</v>
      </c>
      <c r="H13" s="290" t="n">
        <v>0.2</v>
      </c>
      <c r="I13" s="290"/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>
      <c r="F16" s="291"/>
      <c r="G16" s="291"/>
      <c r="H16" s="291"/>
      <c r="I16" s="291"/>
    </row>
    <row r="17" customFormat="false" ht="14.25" hidden="false" customHeight="true" outlineLevel="0" collapsed="false">
      <c r="F17" s="292"/>
      <c r="G17" s="293"/>
      <c r="H17" s="292"/>
      <c r="I17" s="293"/>
    </row>
    <row r="18" customFormat="false" ht="14.25" hidden="false" customHeight="true" outlineLevel="0" collapsed="false">
      <c r="F18" s="294"/>
      <c r="G18" s="295"/>
      <c r="H18" s="294"/>
      <c r="I18" s="295"/>
    </row>
    <row r="26" customFormat="false" ht="14.25" hidden="false" customHeight="true" outlineLevel="0" collapsed="false">
      <c r="E26" s="0" t="n">
        <v>1</v>
      </c>
    </row>
  </sheetData>
  <mergeCells count="22">
    <mergeCell ref="A1:I1"/>
    <mergeCell ref="A3:I3"/>
    <mergeCell ref="A4:I4"/>
    <mergeCell ref="A5:D5"/>
    <mergeCell ref="E5:I5"/>
    <mergeCell ref="A6:B6"/>
    <mergeCell ref="C6:D6"/>
    <mergeCell ref="E6:F6"/>
    <mergeCell ref="G6:I6"/>
    <mergeCell ref="H7:I7"/>
    <mergeCell ref="H8:I8"/>
    <mergeCell ref="H9:I9"/>
    <mergeCell ref="A10:D10"/>
    <mergeCell ref="E10:I10"/>
    <mergeCell ref="A11:B11"/>
    <mergeCell ref="C11:D11"/>
    <mergeCell ref="E11:F11"/>
    <mergeCell ref="G11:I11"/>
    <mergeCell ref="H12:I12"/>
    <mergeCell ref="H13:I13"/>
    <mergeCell ref="F16:G16"/>
    <mergeCell ref="H16:I16"/>
  </mergeCells>
  <printOptions headings="false" gridLines="false" gridLinesSet="true" horizontalCentered="false" verticalCentered="false"/>
  <pageMargins left="0.511805555555555" right="0.511805555555555" top="1.39652777777778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27"/>
  <sheetViews>
    <sheetView showFormulas="false" showGridLines="true" showRowColHeaders="true" showZeros="true" rightToLeft="false" tabSelected="false" showOutlineSymbols="true" defaultGridColor="true" view="normal" topLeftCell="A175" colorId="64" zoomScale="80" zoomScaleNormal="80" zoomScalePageLayoutView="100" workbookViewId="0">
      <selection pane="topLeft" activeCell="F182" activeCellId="0" sqref="F182"/>
    </sheetView>
  </sheetViews>
  <sheetFormatPr defaultRowHeight="12.75" outlineLevelRow="0" outlineLevelCol="0"/>
  <cols>
    <col collapsed="false" customWidth="false" hidden="false" outlineLevel="0" max="1" min="1" style="1" width="11.57"/>
    <col collapsed="false" customWidth="true" hidden="false" outlineLevel="0" max="2" min="2" style="1" width="28.57"/>
    <col collapsed="false" customWidth="true" hidden="false" outlineLevel="0" max="3" min="3" style="1" width="19.42"/>
    <col collapsed="false" customWidth="true" hidden="false" outlineLevel="0" max="4" min="4" style="1" width="15.57"/>
    <col collapsed="false" customWidth="true" hidden="false" outlineLevel="0" max="5" min="5" style="1" width="20.14"/>
    <col collapsed="false" customWidth="true" hidden="false" outlineLevel="0" max="6" min="6" style="1" width="18.58"/>
    <col collapsed="false" customWidth="true" hidden="false" outlineLevel="0" max="7" min="7" style="1" width="15"/>
    <col collapsed="false" customWidth="false" hidden="false" outlineLevel="0" max="8" min="8" style="1" width="11.57"/>
    <col collapsed="false" customWidth="true" hidden="false" outlineLevel="0" max="10" min="9" style="1" width="9"/>
    <col collapsed="false" customWidth="true" hidden="false" outlineLevel="0" max="11" min="11" style="1" width="9.29"/>
    <col collapsed="false" customWidth="true" hidden="false" outlineLevel="0" max="19" min="12" style="1" width="9"/>
    <col collapsed="false" customWidth="true" hidden="false" outlineLevel="0" max="26" min="20" style="1" width="7"/>
    <col collapsed="false" customWidth="true" hidden="false" outlineLevel="0" max="1025" min="27" style="1" width="14.43"/>
  </cols>
  <sheetData>
    <row r="1" customFormat="false" ht="12.75" hidden="false" customHeight="true" outlineLevel="0" collapsed="false"/>
    <row r="3" customFormat="false" ht="12.75" hidden="false" customHeight="false" outlineLevel="0" collapsed="false">
      <c r="A3" s="161" t="s">
        <v>1</v>
      </c>
      <c r="B3" s="161"/>
      <c r="C3" s="161"/>
      <c r="D3" s="161"/>
      <c r="E3" s="161"/>
      <c r="F3" s="161"/>
      <c r="G3" s="161"/>
    </row>
    <row r="4" customFormat="false" ht="15.75" hidden="false" customHeight="true" outlineLevel="0" collapsed="false">
      <c r="A4" s="2" t="s">
        <v>2</v>
      </c>
      <c r="B4" s="2"/>
      <c r="C4" s="2"/>
      <c r="D4" s="2"/>
      <c r="E4" s="2"/>
      <c r="F4" s="2"/>
      <c r="G4" s="2"/>
    </row>
    <row r="5" customFormat="false" ht="12.75" hidden="false" customHeight="true" outlineLevel="0" collapsed="false">
      <c r="A5" s="5"/>
      <c r="B5" s="5"/>
      <c r="C5" s="5"/>
      <c r="D5" s="5"/>
      <c r="E5" s="5"/>
      <c r="F5" s="5"/>
      <c r="G5" s="5"/>
    </row>
    <row r="6" customFormat="false" ht="14.25" hidden="false" customHeight="true" outlineLevel="0" collapsed="false">
      <c r="A6" s="16" t="s">
        <v>170</v>
      </c>
      <c r="B6" s="16"/>
      <c r="C6" s="16"/>
      <c r="D6" s="16"/>
      <c r="E6" s="16"/>
      <c r="F6" s="16"/>
      <c r="G6" s="16"/>
    </row>
    <row r="7" customFormat="false" ht="14.25" hidden="false" customHeight="true" outlineLevel="0" collapsed="false">
      <c r="A7" s="7" t="s">
        <v>171</v>
      </c>
      <c r="B7" s="7"/>
      <c r="C7" s="7"/>
      <c r="D7" s="7"/>
      <c r="E7" s="7"/>
      <c r="F7" s="7"/>
      <c r="G7" s="7"/>
    </row>
    <row r="8" customFormat="false" ht="12.75" hidden="false" customHeight="true" outlineLevel="0" collapsed="false">
      <c r="A8" s="8"/>
      <c r="B8" s="8"/>
      <c r="C8" s="8"/>
      <c r="D8" s="8"/>
      <c r="E8" s="8"/>
      <c r="F8" s="9"/>
      <c r="G8" s="9"/>
    </row>
    <row r="9" customFormat="false" ht="12.75" hidden="false" customHeight="true" outlineLevel="0" collapsed="false">
      <c r="A9" s="8" t="s">
        <v>5</v>
      </c>
      <c r="B9" s="8"/>
      <c r="C9" s="8"/>
      <c r="D9" s="8"/>
      <c r="E9" s="8"/>
      <c r="F9" s="5"/>
      <c r="G9" s="5"/>
    </row>
    <row r="10" customFormat="false" ht="12.75" hidden="false" customHeight="true" outlineLevel="0" collapsed="false">
      <c r="A10" s="8"/>
      <c r="B10" s="8"/>
      <c r="C10" s="8"/>
      <c r="D10" s="8"/>
      <c r="E10" s="8"/>
      <c r="F10" s="5"/>
      <c r="G10" s="5"/>
    </row>
    <row r="11" customFormat="false" ht="12.75" hidden="false" customHeight="false" outlineLevel="0" collapsed="false">
      <c r="A11" s="2" t="s">
        <v>6</v>
      </c>
      <c r="B11" s="2"/>
      <c r="C11" s="2"/>
      <c r="D11" s="2"/>
      <c r="E11" s="2"/>
      <c r="F11" s="2"/>
      <c r="G11" s="2"/>
    </row>
    <row r="12" customFormat="false" ht="12.75" hidden="false" customHeight="false" outlineLevel="0" collapsed="false">
      <c r="A12" s="10"/>
      <c r="B12" s="10"/>
      <c r="C12" s="10"/>
      <c r="D12" s="10"/>
      <c r="E12" s="10"/>
      <c r="F12" s="10"/>
      <c r="G12" s="10"/>
    </row>
    <row r="13" customFormat="false" ht="14.25" hidden="false" customHeight="true" outlineLevel="0" collapsed="false">
      <c r="A13" s="47" t="s">
        <v>7</v>
      </c>
      <c r="B13" s="7" t="s">
        <v>8</v>
      </c>
      <c r="C13" s="7"/>
      <c r="D13" s="7"/>
      <c r="E13" s="7"/>
      <c r="F13" s="13" t="n">
        <v>43412</v>
      </c>
      <c r="G13" s="13"/>
    </row>
    <row r="14" customFormat="false" ht="12.75" hidden="false" customHeight="true" outlineLevel="0" collapsed="false">
      <c r="A14" s="47" t="s">
        <v>9</v>
      </c>
      <c r="B14" s="7" t="s">
        <v>10</v>
      </c>
      <c r="C14" s="7"/>
      <c r="D14" s="7"/>
      <c r="E14" s="7"/>
      <c r="F14" s="14" t="s">
        <v>11</v>
      </c>
      <c r="G14" s="14"/>
    </row>
    <row r="15" customFormat="false" ht="12.75" hidden="false" customHeight="true" outlineLevel="0" collapsed="false">
      <c r="A15" s="47" t="s">
        <v>12</v>
      </c>
      <c r="B15" s="7" t="s">
        <v>13</v>
      </c>
      <c r="C15" s="7"/>
      <c r="D15" s="7"/>
      <c r="E15" s="7"/>
      <c r="F15" s="15" t="s">
        <v>14</v>
      </c>
      <c r="G15" s="15"/>
    </row>
    <row r="16" customFormat="false" ht="14.25" hidden="false" customHeight="true" outlineLevel="0" collapsed="false">
      <c r="A16" s="47" t="s">
        <v>15</v>
      </c>
      <c r="B16" s="6" t="s">
        <v>16</v>
      </c>
      <c r="C16" s="6"/>
      <c r="D16" s="6"/>
      <c r="E16" s="6"/>
      <c r="F16" s="14" t="n">
        <v>12</v>
      </c>
      <c r="G16" s="14"/>
    </row>
    <row r="17" customFormat="false" ht="12.75" hidden="false" customHeight="true" outlineLevel="0" collapsed="false">
      <c r="A17" s="2" t="s">
        <v>17</v>
      </c>
      <c r="B17" s="2"/>
      <c r="C17" s="2"/>
      <c r="D17" s="2"/>
      <c r="E17" s="2"/>
      <c r="F17" s="2"/>
      <c r="G17" s="2"/>
    </row>
    <row r="18" customFormat="false" ht="12.75" hidden="false" customHeight="false" outlineLevel="0" collapsed="false">
      <c r="A18" s="2"/>
      <c r="B18" s="2"/>
      <c r="C18" s="2"/>
      <c r="D18" s="2"/>
      <c r="E18" s="2"/>
      <c r="F18" s="2"/>
      <c r="G18" s="2"/>
    </row>
    <row r="19" customFormat="false" ht="12.75" hidden="false" customHeight="false" outlineLevel="0" collapsed="false">
      <c r="A19" s="2"/>
      <c r="B19" s="2"/>
      <c r="C19" s="2"/>
      <c r="D19" s="2"/>
      <c r="E19" s="2"/>
      <c r="F19" s="2"/>
      <c r="G19" s="2"/>
    </row>
    <row r="20" customFormat="false" ht="24" hidden="false" customHeight="true" outlineLevel="0" collapsed="false">
      <c r="A20" s="18" t="s">
        <v>18</v>
      </c>
      <c r="B20" s="18" t="s">
        <v>19</v>
      </c>
      <c r="C20" s="18"/>
      <c r="D20" s="18"/>
      <c r="E20" s="18"/>
      <c r="F20" s="18" t="s">
        <v>20</v>
      </c>
      <c r="G20" s="18"/>
    </row>
    <row r="21" customFormat="false" ht="45" hidden="false" customHeight="true" outlineLevel="0" collapsed="false">
      <c r="A21" s="11" t="s">
        <v>21</v>
      </c>
      <c r="B21" s="11" t="s">
        <v>22</v>
      </c>
      <c r="C21" s="11"/>
      <c r="D21" s="11"/>
      <c r="E21" s="11"/>
      <c r="F21" s="11" t="s">
        <v>23</v>
      </c>
      <c r="G21" s="11"/>
    </row>
    <row r="22" customFormat="false" ht="12.75" hidden="false" customHeight="false" outlineLevel="0" collapsed="false">
      <c r="A22" s="19"/>
      <c r="B22" s="19"/>
      <c r="C22" s="19"/>
      <c r="D22" s="19"/>
      <c r="E22" s="19"/>
      <c r="F22" s="19"/>
      <c r="G22" s="19"/>
    </row>
    <row r="23" customFormat="false" ht="12.75" hidden="false" customHeight="true" outlineLevel="0" collapsed="false">
      <c r="A23" s="20" t="s">
        <v>24</v>
      </c>
      <c r="B23" s="20"/>
      <c r="C23" s="20"/>
      <c r="D23" s="20"/>
      <c r="E23" s="20"/>
      <c r="F23" s="20"/>
      <c r="G23" s="20"/>
    </row>
    <row r="24" customFormat="false" ht="12.75" hidden="false" customHeight="true" outlineLevel="0" collapsed="false">
      <c r="A24" s="20"/>
      <c r="B24" s="20"/>
      <c r="C24" s="20"/>
      <c r="D24" s="20"/>
      <c r="E24" s="20"/>
      <c r="F24" s="20"/>
      <c r="G24" s="20"/>
    </row>
    <row r="25" customFormat="false" ht="12.75" hidden="false" customHeight="true" outlineLevel="0" collapsed="false">
      <c r="A25" s="21"/>
      <c r="B25" s="21"/>
      <c r="C25" s="21"/>
      <c r="D25" s="21"/>
      <c r="E25" s="21"/>
      <c r="F25" s="21"/>
      <c r="G25" s="21"/>
    </row>
    <row r="26" customFormat="false" ht="12.75" hidden="false" customHeight="true" outlineLevel="0" collapsed="false">
      <c r="A26" s="20" t="s">
        <v>25</v>
      </c>
      <c r="B26" s="20"/>
      <c r="C26" s="20"/>
      <c r="D26" s="20"/>
      <c r="E26" s="20"/>
      <c r="F26" s="20"/>
      <c r="G26" s="20"/>
    </row>
    <row r="27" customFormat="false" ht="12.75" hidden="false" customHeight="true" outlineLevel="0" collapsed="false">
      <c r="A27" s="20"/>
      <c r="B27" s="20"/>
      <c r="C27" s="20"/>
      <c r="D27" s="20"/>
      <c r="E27" s="20"/>
      <c r="F27" s="20"/>
      <c r="G27" s="20"/>
    </row>
    <row r="28" customFormat="false" ht="12.75" hidden="false" customHeight="true" outlineLevel="0" collapsed="false">
      <c r="A28" s="21"/>
      <c r="B28" s="21"/>
      <c r="C28" s="21"/>
      <c r="D28" s="21"/>
      <c r="E28" s="21"/>
      <c r="F28" s="21"/>
      <c r="G28" s="21"/>
    </row>
    <row r="29" customFormat="false" ht="12.75" hidden="false" customHeight="true" outlineLevel="0" collapsed="false">
      <c r="A29" s="21"/>
      <c r="B29" s="21"/>
      <c r="C29" s="21"/>
      <c r="D29" s="21"/>
      <c r="E29" s="21"/>
      <c r="F29" s="21"/>
      <c r="G29" s="21"/>
    </row>
    <row r="30" customFormat="false" ht="12.75" hidden="false" customHeight="true" outlineLevel="0" collapsed="false">
      <c r="A30" s="21"/>
      <c r="B30" s="21"/>
      <c r="C30" s="21"/>
      <c r="D30" s="21"/>
      <c r="E30" s="21"/>
      <c r="F30" s="21"/>
      <c r="G30" s="21"/>
    </row>
    <row r="31" customFormat="false" ht="12.75" hidden="false" customHeight="true" outlineLevel="0" collapsed="false">
      <c r="A31" s="22" t="s">
        <v>26</v>
      </c>
      <c r="B31" s="22"/>
      <c r="C31" s="22"/>
      <c r="D31" s="22"/>
      <c r="E31" s="22"/>
      <c r="F31" s="22"/>
      <c r="G31" s="22"/>
    </row>
    <row r="32" customFormat="false" ht="12.75" hidden="false" customHeight="true" outlineLevel="0" collapsed="false">
      <c r="A32" s="23"/>
      <c r="B32" s="21"/>
      <c r="C32" s="24"/>
      <c r="D32" s="21"/>
      <c r="E32" s="21"/>
      <c r="F32" s="21"/>
      <c r="G32" s="21"/>
    </row>
    <row r="33" customFormat="false" ht="12.75" hidden="false" customHeight="true" outlineLevel="0" collapsed="false">
      <c r="A33" s="25" t="s">
        <v>27</v>
      </c>
      <c r="B33" s="25"/>
      <c r="C33" s="25"/>
      <c r="D33" s="25"/>
      <c r="E33" s="25"/>
      <c r="F33" s="25"/>
      <c r="G33" s="25"/>
    </row>
    <row r="34" customFormat="false" ht="12.75" hidden="false" customHeight="true" outlineLevel="0" collapsed="false">
      <c r="A34" s="25"/>
      <c r="B34" s="26"/>
      <c r="C34" s="26"/>
      <c r="D34" s="26"/>
      <c r="E34" s="26"/>
      <c r="F34" s="26"/>
      <c r="G34" s="26"/>
    </row>
    <row r="35" customFormat="false" ht="12.75" hidden="false" customHeight="true" outlineLevel="0" collapsed="false">
      <c r="A35" s="27" t="s">
        <v>28</v>
      </c>
      <c r="B35" s="27"/>
      <c r="C35" s="27"/>
      <c r="D35" s="27"/>
      <c r="E35" s="27"/>
      <c r="F35" s="27"/>
      <c r="G35" s="27"/>
    </row>
    <row r="36" customFormat="false" ht="12.75" hidden="false" customHeight="true" outlineLevel="0" collapsed="false">
      <c r="A36" s="25"/>
      <c r="B36" s="26"/>
      <c r="C36" s="26"/>
      <c r="D36" s="26"/>
      <c r="E36" s="26"/>
      <c r="F36" s="26"/>
      <c r="G36" s="26"/>
    </row>
    <row r="37" customFormat="false" ht="14.25" hidden="false" customHeight="true" outlineLevel="0" collapsed="false">
      <c r="A37" s="162" t="s">
        <v>29</v>
      </c>
      <c r="B37" s="162"/>
      <c r="C37" s="162"/>
      <c r="D37" s="162"/>
      <c r="E37" s="162"/>
      <c r="F37" s="162"/>
      <c r="G37" s="162"/>
    </row>
    <row r="38" customFormat="false" ht="12.75" hidden="false" customHeight="true" outlineLevel="0" collapsed="false">
      <c r="A38" s="47" t="n">
        <v>1</v>
      </c>
      <c r="B38" s="7" t="s">
        <v>30</v>
      </c>
      <c r="C38" s="7"/>
      <c r="D38" s="7"/>
      <c r="E38" s="7"/>
      <c r="F38" s="47" t="s">
        <v>31</v>
      </c>
      <c r="G38" s="47"/>
    </row>
    <row r="39" customFormat="false" ht="14.25" hidden="false" customHeight="true" outlineLevel="0" collapsed="false">
      <c r="A39" s="47" t="n">
        <v>2</v>
      </c>
      <c r="B39" s="29" t="s">
        <v>32</v>
      </c>
      <c r="C39" s="29"/>
      <c r="D39" s="29"/>
      <c r="E39" s="29"/>
      <c r="F39" s="47" t="s">
        <v>33</v>
      </c>
      <c r="G39" s="47"/>
    </row>
    <row r="40" customFormat="false" ht="14.25" hidden="false" customHeight="true" outlineLevel="0" collapsed="false">
      <c r="A40" s="47" t="n">
        <v>3</v>
      </c>
      <c r="B40" s="29" t="s">
        <v>34</v>
      </c>
      <c r="C40" s="29"/>
      <c r="D40" s="29"/>
      <c r="E40" s="29"/>
      <c r="F40" s="78" t="n">
        <v>975.92</v>
      </c>
      <c r="G40" s="78"/>
    </row>
    <row r="41" customFormat="false" ht="14.85" hidden="false" customHeight="true" outlineLevel="0" collapsed="false">
      <c r="A41" s="47" t="n">
        <v>4</v>
      </c>
      <c r="B41" s="7" t="s">
        <v>35</v>
      </c>
      <c r="C41" s="7"/>
      <c r="D41" s="7"/>
      <c r="E41" s="7"/>
      <c r="F41" s="163" t="n">
        <v>43101</v>
      </c>
      <c r="G41" s="163"/>
    </row>
    <row r="42" customFormat="false" ht="14.85" hidden="false" customHeight="true" outlineLevel="0" collapsed="false">
      <c r="A42" s="19"/>
      <c r="B42" s="32"/>
      <c r="C42" s="32"/>
      <c r="D42" s="32"/>
      <c r="E42" s="32"/>
      <c r="F42" s="33"/>
      <c r="G42" s="33"/>
    </row>
    <row r="43" customFormat="false" ht="12.75" hidden="false" customHeight="true" outlineLevel="0" collapsed="false">
      <c r="A43" s="34" t="s">
        <v>36</v>
      </c>
      <c r="B43" s="34"/>
      <c r="C43" s="34"/>
      <c r="D43" s="34"/>
      <c r="E43" s="34"/>
      <c r="F43" s="34"/>
      <c r="G43" s="34"/>
    </row>
    <row r="44" customFormat="false" ht="12.75" hidden="false" customHeight="true" outlineLevel="0" collapsed="false">
      <c r="A44" s="164"/>
      <c r="B44" s="164"/>
      <c r="C44" s="164"/>
      <c r="D44" s="164"/>
      <c r="E44" s="164"/>
      <c r="F44" s="164"/>
      <c r="G44" s="164"/>
    </row>
    <row r="45" customFormat="false" ht="12.75" hidden="false" customHeight="true" outlineLevel="0" collapsed="false">
      <c r="A45" s="35" t="s">
        <v>37</v>
      </c>
      <c r="B45" s="35"/>
      <c r="C45" s="35"/>
      <c r="D45" s="35"/>
      <c r="E45" s="35"/>
      <c r="F45" s="35"/>
      <c r="G45" s="35"/>
    </row>
    <row r="46" customFormat="false" ht="12.75" hidden="false" customHeight="true" outlineLevel="0" collapsed="false">
      <c r="A46" s="36"/>
      <c r="B46" s="36"/>
      <c r="C46" s="36"/>
      <c r="D46" s="36"/>
      <c r="E46" s="36"/>
      <c r="F46" s="36"/>
      <c r="G46" s="36"/>
    </row>
    <row r="47" customFormat="false" ht="12.75" hidden="false" customHeight="true" outlineLevel="0" collapsed="false">
      <c r="A47" s="165" t="s">
        <v>172</v>
      </c>
      <c r="B47" s="165"/>
      <c r="C47" s="165"/>
      <c r="D47" s="165"/>
      <c r="E47" s="165"/>
      <c r="F47" s="165"/>
      <c r="G47" s="165"/>
    </row>
    <row r="48" customFormat="false" ht="14.25" hidden="false" customHeight="true" outlineLevel="0" collapsed="false">
      <c r="A48" s="51" t="n">
        <v>1</v>
      </c>
      <c r="B48" s="51" t="s">
        <v>39</v>
      </c>
      <c r="C48" s="51"/>
      <c r="D48" s="51"/>
      <c r="E48" s="51"/>
      <c r="F48" s="51" t="s">
        <v>40</v>
      </c>
      <c r="G48" s="51"/>
    </row>
    <row r="49" customFormat="false" ht="14.25" hidden="false" customHeight="true" outlineLevel="0" collapsed="false">
      <c r="A49" s="61" t="s">
        <v>7</v>
      </c>
      <c r="B49" s="62" t="s">
        <v>41</v>
      </c>
      <c r="C49" s="62"/>
      <c r="D49" s="62"/>
      <c r="E49" s="62"/>
      <c r="F49" s="166" t="n">
        <v>975.92</v>
      </c>
      <c r="G49" s="166"/>
      <c r="I49" s="41"/>
      <c r="J49" s="41"/>
    </row>
    <row r="50" customFormat="false" ht="14.25" hidden="false" customHeight="true" outlineLevel="0" collapsed="false">
      <c r="A50" s="61" t="s">
        <v>9</v>
      </c>
      <c r="B50" s="62" t="s">
        <v>173</v>
      </c>
      <c r="C50" s="62"/>
      <c r="D50" s="62"/>
      <c r="E50" s="62"/>
      <c r="F50" s="166" t="n">
        <f aca="false">H50</f>
        <v>381.6</v>
      </c>
      <c r="G50" s="166"/>
      <c r="H50" s="167" t="n">
        <f aca="false">954*0.4</f>
        <v>381.6</v>
      </c>
      <c r="I50" s="168"/>
      <c r="J50" s="41"/>
    </row>
    <row r="51" customFormat="false" ht="14.25" hidden="false" customHeight="true" outlineLevel="0" collapsed="false">
      <c r="A51" s="51" t="s">
        <v>42</v>
      </c>
      <c r="B51" s="51"/>
      <c r="C51" s="51"/>
      <c r="D51" s="51"/>
      <c r="E51" s="51"/>
      <c r="F51" s="66" t="n">
        <f aca="false">F49+F50</f>
        <v>1357.52</v>
      </c>
      <c r="G51" s="66"/>
    </row>
    <row r="52" customFormat="false" ht="14.25" hidden="false" customHeight="true" outlineLevel="0" collapsed="false"/>
    <row r="53" customFormat="false" ht="12.75" hidden="false" customHeight="true" outlineLevel="0" collapsed="false">
      <c r="A53" s="44" t="s">
        <v>43</v>
      </c>
      <c r="B53" s="44"/>
      <c r="C53" s="44"/>
      <c r="D53" s="44"/>
      <c r="E53" s="44"/>
      <c r="F53" s="44"/>
      <c r="G53" s="44"/>
    </row>
    <row r="54" customFormat="false" ht="12.75" hidden="false" customHeight="false" outlineLevel="0" collapsed="false">
      <c r="A54" s="44"/>
      <c r="B54" s="44"/>
      <c r="C54" s="44"/>
      <c r="D54" s="44"/>
      <c r="E54" s="44"/>
      <c r="F54" s="44"/>
      <c r="G54" s="44"/>
    </row>
    <row r="55" customFormat="false" ht="14.25" hidden="false" customHeight="true" outlineLevel="0" collapsed="false">
      <c r="A55" s="44" t="s">
        <v>44</v>
      </c>
      <c r="B55" s="44"/>
      <c r="C55" s="44"/>
      <c r="D55" s="44"/>
      <c r="E55" s="44"/>
      <c r="F55" s="44"/>
      <c r="G55" s="44"/>
    </row>
    <row r="56" customFormat="false" ht="14.25" hidden="false" customHeight="true" outlineLevel="0" collapsed="false">
      <c r="A56" s="44"/>
      <c r="B56" s="44"/>
      <c r="C56" s="44"/>
      <c r="D56" s="44"/>
      <c r="E56" s="44"/>
      <c r="F56" s="44"/>
      <c r="G56" s="44"/>
    </row>
    <row r="57" customFormat="false" ht="14.25" hidden="false" customHeight="true" outlineLevel="0" collapsed="false">
      <c r="A57" s="44"/>
      <c r="B57" s="44"/>
      <c r="C57" s="44"/>
      <c r="D57" s="44"/>
      <c r="E57" s="44"/>
      <c r="F57" s="44"/>
      <c r="G57" s="44"/>
    </row>
    <row r="58" customFormat="false" ht="14.25" hidden="false" customHeight="true" outlineLevel="0" collapsed="false">
      <c r="A58" s="23"/>
      <c r="B58" s="23"/>
      <c r="C58" s="23"/>
      <c r="D58" s="23"/>
      <c r="E58" s="23"/>
      <c r="F58" s="23"/>
      <c r="G58" s="23"/>
    </row>
    <row r="59" customFormat="false" ht="12.75" hidden="false" customHeight="true" outlineLevel="0" collapsed="false">
      <c r="A59" s="45" t="s">
        <v>45</v>
      </c>
      <c r="B59" s="45"/>
      <c r="C59" s="45"/>
      <c r="D59" s="45"/>
      <c r="E59" s="45"/>
      <c r="F59" s="45"/>
      <c r="G59" s="45"/>
    </row>
    <row r="60" customFormat="false" ht="12.75" hidden="false" customHeight="true" outlineLevel="0" collapsed="false">
      <c r="A60" s="25"/>
      <c r="B60" s="26"/>
      <c r="C60" s="26"/>
      <c r="D60" s="26"/>
      <c r="E60" s="26"/>
      <c r="F60" s="26"/>
      <c r="G60" s="26"/>
    </row>
    <row r="61" customFormat="false" ht="12.75" hidden="false" customHeight="true" outlineLevel="0" collapsed="false">
      <c r="A61" s="23" t="s">
        <v>46</v>
      </c>
      <c r="B61" s="23"/>
      <c r="C61" s="23"/>
      <c r="D61" s="23"/>
      <c r="E61" s="23"/>
      <c r="F61" s="23"/>
      <c r="G61" s="23"/>
    </row>
    <row r="62" customFormat="false" ht="12.75" hidden="false" customHeight="true" outlineLevel="0" collapsed="false">
      <c r="A62" s="10"/>
      <c r="B62" s="10"/>
      <c r="C62" s="10"/>
      <c r="D62" s="10"/>
      <c r="E62" s="10"/>
      <c r="F62" s="10"/>
      <c r="G62" s="10"/>
    </row>
    <row r="63" customFormat="false" ht="12.75" hidden="false" customHeight="true" outlineLevel="0" collapsed="false">
      <c r="A63" s="102" t="s">
        <v>47</v>
      </c>
      <c r="B63" s="102" t="s">
        <v>48</v>
      </c>
      <c r="C63" s="102"/>
      <c r="D63" s="102"/>
      <c r="E63" s="102"/>
      <c r="F63" s="102" t="s">
        <v>49</v>
      </c>
      <c r="G63" s="102" t="s">
        <v>40</v>
      </c>
    </row>
    <row r="64" customFormat="false" ht="12.75" hidden="false" customHeight="true" outlineLevel="0" collapsed="false">
      <c r="A64" s="142" t="s">
        <v>7</v>
      </c>
      <c r="B64" s="104" t="s">
        <v>50</v>
      </c>
      <c r="C64" s="104"/>
      <c r="D64" s="104"/>
      <c r="E64" s="104"/>
      <c r="F64" s="105" t="n">
        <v>0.0833</v>
      </c>
      <c r="G64" s="106" t="n">
        <f aca="false">F51*F64</f>
        <v>113.081416</v>
      </c>
    </row>
    <row r="65" customFormat="false" ht="12.75" hidden="false" customHeight="true" outlineLevel="0" collapsed="false">
      <c r="A65" s="11" t="s">
        <v>9</v>
      </c>
      <c r="B65" s="104" t="s">
        <v>51</v>
      </c>
      <c r="C65" s="104"/>
      <c r="D65" s="104"/>
      <c r="E65" s="104"/>
      <c r="F65" s="113" t="n">
        <v>0.121</v>
      </c>
      <c r="G65" s="106" t="n">
        <f aca="false">F51*F65</f>
        <v>164.25992</v>
      </c>
    </row>
    <row r="66" customFormat="false" ht="12.75" hidden="false" customHeight="true" outlineLevel="0" collapsed="false">
      <c r="A66" s="107" t="s">
        <v>52</v>
      </c>
      <c r="B66" s="107"/>
      <c r="C66" s="107"/>
      <c r="D66" s="107"/>
      <c r="E66" s="107"/>
      <c r="F66" s="169" t="n">
        <f aca="false">F64+F65</f>
        <v>0.2043</v>
      </c>
      <c r="G66" s="170" t="n">
        <f aca="false">G64+G65</f>
        <v>277.341336</v>
      </c>
    </row>
    <row r="67" customFormat="false" ht="12.75" hidden="false" customHeight="false" outlineLevel="0" collapsed="false">
      <c r="A67" s="19"/>
      <c r="B67" s="32"/>
      <c r="C67" s="32"/>
      <c r="D67" s="32"/>
      <c r="E67" s="32"/>
      <c r="F67" s="54"/>
      <c r="G67" s="55"/>
    </row>
    <row r="68" customFormat="false" ht="12.75" hidden="false" customHeight="true" outlineLevel="0" collapsed="false">
      <c r="A68" s="44" t="s">
        <v>174</v>
      </c>
      <c r="B68" s="44"/>
      <c r="C68" s="44"/>
      <c r="D68" s="44"/>
      <c r="E68" s="44"/>
      <c r="F68" s="44"/>
      <c r="G68" s="44"/>
    </row>
    <row r="69" customFormat="false" ht="12.75" hidden="false" customHeight="true" outlineLevel="0" collapsed="false">
      <c r="A69" s="44"/>
      <c r="B69" s="44"/>
      <c r="C69" s="44"/>
      <c r="D69" s="44"/>
      <c r="E69" s="44"/>
      <c r="F69" s="44"/>
      <c r="G69" s="44"/>
    </row>
    <row r="70" customFormat="false" ht="12.75" hidden="false" customHeight="false" outlineLevel="0" collapsed="false">
      <c r="A70" s="44"/>
      <c r="B70" s="44"/>
      <c r="C70" s="44"/>
      <c r="D70" s="44"/>
      <c r="E70" s="44"/>
      <c r="F70" s="44"/>
      <c r="G70" s="44"/>
    </row>
    <row r="71" customFormat="false" ht="12.75" hidden="false" customHeight="true" outlineLevel="0" collapsed="false">
      <c r="A71" s="44" t="s">
        <v>54</v>
      </c>
      <c r="B71" s="44"/>
      <c r="C71" s="44"/>
      <c r="D71" s="44"/>
      <c r="E71" s="44"/>
      <c r="F71" s="44"/>
      <c r="G71" s="44"/>
    </row>
    <row r="72" customFormat="false" ht="12.75" hidden="false" customHeight="true" outlineLevel="0" collapsed="false">
      <c r="A72" s="44"/>
      <c r="B72" s="44"/>
      <c r="C72" s="44"/>
      <c r="D72" s="44"/>
      <c r="E72" s="44"/>
      <c r="F72" s="44"/>
      <c r="G72" s="44"/>
    </row>
    <row r="73" customFormat="false" ht="12.75" hidden="false" customHeight="true" outlineLevel="0" collapsed="false">
      <c r="A73" s="23"/>
      <c r="B73" s="23"/>
      <c r="C73" s="23"/>
      <c r="D73" s="23"/>
      <c r="E73" s="23"/>
      <c r="F73" s="23"/>
      <c r="G73" s="23"/>
    </row>
    <row r="74" customFormat="false" ht="12.75" hidden="false" customHeight="true" outlineLevel="0" collapsed="false">
      <c r="A74" s="44" t="s">
        <v>175</v>
      </c>
      <c r="B74" s="44"/>
      <c r="C74" s="44"/>
      <c r="D74" s="44"/>
      <c r="E74" s="44"/>
      <c r="F74" s="44"/>
      <c r="G74" s="44"/>
      <c r="H74" s="23"/>
      <c r="I74" s="23"/>
      <c r="J74" s="23"/>
      <c r="K74" s="23"/>
    </row>
    <row r="75" customFormat="false" ht="20.65" hidden="false" customHeight="true" outlineLevel="0" collapsed="false">
      <c r="A75" s="44"/>
      <c r="B75" s="44"/>
      <c r="C75" s="44"/>
      <c r="D75" s="44"/>
      <c r="E75" s="44"/>
      <c r="F75" s="44"/>
      <c r="G75" s="44"/>
      <c r="H75" s="23"/>
      <c r="I75" s="23"/>
      <c r="J75" s="23"/>
      <c r="K75" s="23"/>
    </row>
    <row r="76" customFormat="false" ht="12.75" hidden="false" customHeight="true" outlineLevel="0" collapsed="false">
      <c r="A76" s="10"/>
      <c r="B76" s="26"/>
      <c r="C76" s="26"/>
      <c r="D76" s="26"/>
      <c r="E76" s="26"/>
      <c r="F76" s="26"/>
      <c r="G76" s="26"/>
    </row>
    <row r="77" customFormat="false" ht="12.75" hidden="false" customHeight="true" outlineLevel="0" collapsed="false">
      <c r="A77" s="23" t="s">
        <v>56</v>
      </c>
      <c r="B77" s="23"/>
      <c r="C77" s="23"/>
      <c r="D77" s="23"/>
      <c r="E77" s="23"/>
      <c r="F77" s="23"/>
      <c r="G77" s="23"/>
    </row>
    <row r="78" customFormat="false" ht="12.75" hidden="false" customHeight="false" outlineLevel="0" collapsed="false">
      <c r="A78" s="23"/>
      <c r="B78" s="23"/>
      <c r="C78" s="23"/>
      <c r="D78" s="23"/>
      <c r="E78" s="23"/>
      <c r="F78" s="23"/>
      <c r="G78" s="23"/>
    </row>
    <row r="79" customFormat="false" ht="12.75" hidden="false" customHeight="true" outlineLevel="0" collapsed="false">
      <c r="A79" s="56" t="s">
        <v>57</v>
      </c>
      <c r="B79" s="56"/>
      <c r="C79" s="56"/>
      <c r="D79" s="56"/>
      <c r="E79" s="56"/>
      <c r="F79" s="56"/>
      <c r="G79" s="57" t="n">
        <f aca="false">F51+G66</f>
        <v>1634.861336</v>
      </c>
      <c r="H79" s="167" t="n">
        <f aca="false">975.92+199.38</f>
        <v>1175.3</v>
      </c>
    </row>
    <row r="80" customFormat="false" ht="12.75" hidden="false" customHeight="true" outlineLevel="0" collapsed="false">
      <c r="A80" s="59"/>
      <c r="B80" s="26"/>
      <c r="C80" s="26"/>
      <c r="D80" s="26"/>
      <c r="E80" s="26"/>
      <c r="F80" s="26"/>
      <c r="G80" s="26"/>
    </row>
    <row r="81" customFormat="false" ht="12.75" hidden="false" customHeight="true" outlineLevel="0" collapsed="false">
      <c r="A81" s="60" t="s">
        <v>58</v>
      </c>
      <c r="B81" s="46" t="s">
        <v>59</v>
      </c>
      <c r="C81" s="46"/>
      <c r="D81" s="46"/>
      <c r="E81" s="46"/>
      <c r="F81" s="46" t="s">
        <v>60</v>
      </c>
      <c r="G81" s="46" t="s">
        <v>61</v>
      </c>
    </row>
    <row r="82" customFormat="false" ht="12.75" hidden="false" customHeight="true" outlineLevel="0" collapsed="false">
      <c r="A82" s="61" t="s">
        <v>7</v>
      </c>
      <c r="B82" s="62" t="s">
        <v>62</v>
      </c>
      <c r="C82" s="62"/>
      <c r="D82" s="62"/>
      <c r="E82" s="62"/>
      <c r="F82" s="49" t="n">
        <v>0.2</v>
      </c>
      <c r="G82" s="50" t="n">
        <f aca="false">G79*F82</f>
        <v>326.9722672</v>
      </c>
    </row>
    <row r="83" customFormat="false" ht="12.75" hidden="false" customHeight="true" outlineLevel="0" collapsed="false">
      <c r="A83" s="61" t="s">
        <v>9</v>
      </c>
      <c r="B83" s="62" t="s">
        <v>63</v>
      </c>
      <c r="C83" s="62"/>
      <c r="D83" s="62"/>
      <c r="E83" s="62"/>
      <c r="F83" s="49" t="n">
        <v>0</v>
      </c>
      <c r="G83" s="50" t="n">
        <f aca="false">G79*F83</f>
        <v>0</v>
      </c>
    </row>
    <row r="84" customFormat="false" ht="12.75" hidden="false" customHeight="true" outlineLevel="0" collapsed="false">
      <c r="A84" s="61" t="s">
        <v>12</v>
      </c>
      <c r="B84" s="62" t="s">
        <v>64</v>
      </c>
      <c r="C84" s="62"/>
      <c r="D84" s="62"/>
      <c r="E84" s="62"/>
      <c r="F84" s="49" t="n">
        <v>0.03</v>
      </c>
      <c r="G84" s="50" t="n">
        <f aca="false">G79*F84</f>
        <v>49.04584008</v>
      </c>
    </row>
    <row r="85" customFormat="false" ht="12.75" hidden="false" customHeight="true" outlineLevel="0" collapsed="false">
      <c r="A85" s="61" t="s">
        <v>15</v>
      </c>
      <c r="B85" s="62" t="s">
        <v>65</v>
      </c>
      <c r="C85" s="62"/>
      <c r="D85" s="62"/>
      <c r="E85" s="62"/>
      <c r="F85" s="49" t="n">
        <v>0</v>
      </c>
      <c r="G85" s="50" t="n">
        <f aca="false">G79*F85</f>
        <v>0</v>
      </c>
    </row>
    <row r="86" customFormat="false" ht="12.75" hidden="false" customHeight="true" outlineLevel="0" collapsed="false">
      <c r="A86" s="61" t="s">
        <v>66</v>
      </c>
      <c r="B86" s="62" t="s">
        <v>67</v>
      </c>
      <c r="C86" s="62"/>
      <c r="D86" s="62"/>
      <c r="E86" s="62"/>
      <c r="F86" s="49" t="n">
        <v>0</v>
      </c>
      <c r="G86" s="50" t="n">
        <f aca="false">G79*F86</f>
        <v>0</v>
      </c>
    </row>
    <row r="87" customFormat="false" ht="12.75" hidden="false" customHeight="true" outlineLevel="0" collapsed="false">
      <c r="A87" s="61" t="s">
        <v>68</v>
      </c>
      <c r="B87" s="62" t="s">
        <v>69</v>
      </c>
      <c r="C87" s="62"/>
      <c r="D87" s="62"/>
      <c r="E87" s="62"/>
      <c r="F87" s="49" t="n">
        <v>0</v>
      </c>
      <c r="G87" s="50" t="n">
        <f aca="false">G79*F87</f>
        <v>0</v>
      </c>
    </row>
    <row r="88" customFormat="false" ht="12.75" hidden="false" customHeight="true" outlineLevel="0" collapsed="false">
      <c r="A88" s="61" t="s">
        <v>70</v>
      </c>
      <c r="B88" s="7" t="s">
        <v>71</v>
      </c>
      <c r="C88" s="7"/>
      <c r="D88" s="7"/>
      <c r="E88" s="7"/>
      <c r="F88" s="49" t="n">
        <v>0</v>
      </c>
      <c r="G88" s="50" t="n">
        <f aca="false">G79*F88</f>
        <v>0</v>
      </c>
    </row>
    <row r="89" customFormat="false" ht="12.75" hidden="false" customHeight="true" outlineLevel="0" collapsed="false">
      <c r="A89" s="61" t="s">
        <v>72</v>
      </c>
      <c r="B89" s="7" t="s">
        <v>73</v>
      </c>
      <c r="C89" s="7"/>
      <c r="D89" s="7"/>
      <c r="E89" s="7"/>
      <c r="F89" s="49" t="n">
        <v>0.08</v>
      </c>
      <c r="G89" s="50" t="n">
        <f aca="false">G79*F89</f>
        <v>130.78890688</v>
      </c>
    </row>
    <row r="90" customFormat="false" ht="12.75" hidden="false" customHeight="true" outlineLevel="0" collapsed="false">
      <c r="A90" s="63"/>
      <c r="B90" s="64" t="s">
        <v>74</v>
      </c>
      <c r="C90" s="64"/>
      <c r="D90" s="64"/>
      <c r="E90" s="64"/>
      <c r="F90" s="65" t="n">
        <f aca="false">F82+F83+F84+F85+F86+F87+F88+F89</f>
        <v>0.31</v>
      </c>
      <c r="G90" s="66" t="n">
        <f aca="false">SUM(G82:G89)</f>
        <v>506.80701416</v>
      </c>
    </row>
    <row r="91" customFormat="false" ht="12.75" hidden="false" customHeight="true" outlineLevel="0" collapsed="false">
      <c r="A91" s="23" t="s">
        <v>75</v>
      </c>
      <c r="B91" s="23"/>
      <c r="C91" s="23"/>
      <c r="D91" s="23"/>
      <c r="E91" s="23"/>
      <c r="F91" s="23"/>
      <c r="G91" s="23"/>
    </row>
    <row r="92" customFormat="false" ht="12.75" hidden="false" customHeight="true" outlineLevel="0" collapsed="false">
      <c r="A92" s="23"/>
      <c r="B92" s="23"/>
      <c r="C92" s="23"/>
      <c r="D92" s="23"/>
      <c r="E92" s="23"/>
      <c r="F92" s="23"/>
      <c r="G92" s="23"/>
    </row>
    <row r="93" customFormat="false" ht="12.75" hidden="false" customHeight="true" outlineLevel="0" collapsed="false">
      <c r="A93" s="23" t="s">
        <v>76</v>
      </c>
      <c r="B93" s="23"/>
      <c r="C93" s="23"/>
      <c r="D93" s="23"/>
      <c r="E93" s="23"/>
      <c r="F93" s="23"/>
      <c r="G93" s="23"/>
    </row>
    <row r="94" customFormat="false" ht="12.75" hidden="false" customHeight="true" outlineLevel="0" collapsed="false">
      <c r="A94" s="23"/>
      <c r="B94" s="23"/>
      <c r="C94" s="23"/>
      <c r="D94" s="23"/>
      <c r="E94" s="23"/>
      <c r="F94" s="23"/>
      <c r="G94" s="23"/>
    </row>
    <row r="95" customFormat="false" ht="12.75" hidden="false" customHeight="true" outlineLevel="0" collapsed="false">
      <c r="A95" s="23" t="s">
        <v>176</v>
      </c>
      <c r="B95" s="23"/>
      <c r="C95" s="23"/>
      <c r="D95" s="23"/>
      <c r="E95" s="23"/>
      <c r="F95" s="23"/>
      <c r="G95" s="23"/>
    </row>
    <row r="96" customFormat="false" ht="12.75" hidden="false" customHeight="true" outlineLevel="0" collapsed="false">
      <c r="A96" s="68" t="s">
        <v>78</v>
      </c>
      <c r="B96" s="68"/>
      <c r="C96" s="68"/>
      <c r="D96" s="68"/>
      <c r="E96" s="68"/>
      <c r="F96" s="68"/>
      <c r="G96" s="68"/>
    </row>
    <row r="97" customFormat="false" ht="12.75" hidden="false" customHeight="true" outlineLevel="0" collapsed="false">
      <c r="A97" s="10"/>
      <c r="B97" s="26"/>
      <c r="C97" s="26"/>
      <c r="D97" s="26"/>
      <c r="E97" s="26"/>
      <c r="F97" s="26"/>
      <c r="G97" s="26"/>
    </row>
    <row r="98" customFormat="false" ht="14.25" hidden="false" customHeight="true" outlineLevel="0" collapsed="false">
      <c r="A98" s="60" t="s">
        <v>79</v>
      </c>
      <c r="B98" s="60" t="s">
        <v>80</v>
      </c>
      <c r="C98" s="60"/>
      <c r="D98" s="60"/>
      <c r="E98" s="60"/>
      <c r="F98" s="60" t="s">
        <v>40</v>
      </c>
      <c r="G98" s="60"/>
    </row>
    <row r="99" customFormat="false" ht="14.25" hidden="false" customHeight="true" outlineLevel="0" collapsed="false">
      <c r="A99" s="61" t="s">
        <v>7</v>
      </c>
      <c r="B99" s="62" t="s">
        <v>81</v>
      </c>
      <c r="C99" s="62"/>
      <c r="D99" s="62"/>
      <c r="E99" s="62"/>
      <c r="F99" s="71" t="n">
        <v>0</v>
      </c>
      <c r="G99" s="71"/>
    </row>
    <row r="100" customFormat="false" ht="14.25" hidden="false" customHeight="true" outlineLevel="0" collapsed="false">
      <c r="A100" s="61" t="s">
        <v>9</v>
      </c>
      <c r="B100" s="62" t="s">
        <v>82</v>
      </c>
      <c r="C100" s="62"/>
      <c r="D100" s="62"/>
      <c r="E100" s="62"/>
      <c r="F100" s="71" t="n">
        <f aca="false">22*7.08</f>
        <v>155.76</v>
      </c>
      <c r="G100" s="71"/>
      <c r="H100" s="72"/>
    </row>
    <row r="101" customFormat="false" ht="14.25" hidden="false" customHeight="true" outlineLevel="0" collapsed="false">
      <c r="A101" s="61" t="s">
        <v>12</v>
      </c>
      <c r="B101" s="62" t="s">
        <v>83</v>
      </c>
      <c r="C101" s="62"/>
      <c r="D101" s="62"/>
      <c r="E101" s="62"/>
      <c r="F101" s="50" t="n">
        <v>40.2</v>
      </c>
      <c r="G101" s="50"/>
      <c r="H101" s="72"/>
    </row>
    <row r="102" customFormat="false" ht="14.25" hidden="false" customHeight="true" outlineLevel="0" collapsed="false">
      <c r="A102" s="61" t="s">
        <v>15</v>
      </c>
      <c r="B102" s="62" t="s">
        <v>84</v>
      </c>
      <c r="C102" s="62"/>
      <c r="D102" s="62"/>
      <c r="E102" s="62"/>
      <c r="F102" s="50" t="n">
        <v>100</v>
      </c>
      <c r="G102" s="50"/>
      <c r="H102" s="74"/>
    </row>
    <row r="103" customFormat="false" ht="14.25" hidden="false" customHeight="true" outlineLevel="0" collapsed="false">
      <c r="A103" s="61" t="s">
        <v>66</v>
      </c>
      <c r="B103" s="62" t="s">
        <v>85</v>
      </c>
      <c r="C103" s="62"/>
      <c r="D103" s="62"/>
      <c r="E103" s="62"/>
      <c r="F103" s="50" t="n">
        <v>10</v>
      </c>
      <c r="G103" s="50"/>
      <c r="H103" s="74" t="s">
        <v>86</v>
      </c>
    </row>
    <row r="104" customFormat="false" ht="14.25" hidden="false" customHeight="true" outlineLevel="0" collapsed="false">
      <c r="A104" s="51" t="s">
        <v>42</v>
      </c>
      <c r="B104" s="51"/>
      <c r="C104" s="51"/>
      <c r="D104" s="51"/>
      <c r="E104" s="51"/>
      <c r="F104" s="66" t="n">
        <f aca="false">F99+F100+F101+F102+F103</f>
        <v>305.96</v>
      </c>
      <c r="G104" s="66"/>
    </row>
    <row r="105" customFormat="false" ht="12.75" hidden="false" customHeight="true" outlineLevel="0" collapsed="false">
      <c r="A105" s="44" t="s">
        <v>87</v>
      </c>
      <c r="B105" s="44"/>
      <c r="C105" s="44"/>
      <c r="D105" s="44"/>
      <c r="E105" s="44"/>
      <c r="F105" s="44"/>
      <c r="G105" s="44"/>
    </row>
    <row r="106" customFormat="false" ht="14.25" hidden="false" customHeight="true" outlineLevel="0" collapsed="false">
      <c r="A106" s="44" t="s">
        <v>88</v>
      </c>
      <c r="B106" s="44"/>
      <c r="C106" s="44"/>
      <c r="D106" s="44"/>
      <c r="E106" s="44"/>
      <c r="F106" s="44"/>
      <c r="G106" s="44"/>
    </row>
    <row r="107" customFormat="false" ht="14.25" hidden="false" customHeight="true" outlineLevel="0" collapsed="false">
      <c r="A107" s="44"/>
      <c r="B107" s="44"/>
      <c r="C107" s="44"/>
      <c r="D107" s="44"/>
      <c r="E107" s="44"/>
      <c r="F107" s="44"/>
      <c r="G107" s="44"/>
    </row>
    <row r="108" customFormat="false" ht="24.4" hidden="false" customHeight="true" outlineLevel="0" collapsed="false">
      <c r="A108" s="44" t="s">
        <v>89</v>
      </c>
      <c r="B108" s="44"/>
      <c r="C108" s="44"/>
      <c r="D108" s="44"/>
      <c r="E108" s="44"/>
      <c r="F108" s="44"/>
      <c r="G108" s="44"/>
    </row>
    <row r="109" customFormat="false" ht="14.25" hidden="false" customHeight="true" outlineLevel="0" collapsed="false"/>
    <row r="110" customFormat="false" ht="14.25" hidden="false" customHeight="true" outlineLevel="0" collapsed="false">
      <c r="A110" s="22" t="s">
        <v>90</v>
      </c>
      <c r="B110" s="22"/>
      <c r="C110" s="22"/>
      <c r="D110" s="22"/>
      <c r="E110" s="22"/>
      <c r="F110" s="22"/>
      <c r="G110" s="22"/>
    </row>
    <row r="111" customFormat="false" ht="14.25" hidden="false" customHeight="true" outlineLevel="0" collapsed="false"/>
    <row r="112" customFormat="false" ht="14.25" hidden="false" customHeight="true" outlineLevel="0" collapsed="false">
      <c r="A112" s="69" t="n">
        <v>2</v>
      </c>
      <c r="B112" s="18" t="s">
        <v>91</v>
      </c>
      <c r="C112" s="18"/>
      <c r="D112" s="18"/>
      <c r="E112" s="18"/>
      <c r="F112" s="69" t="s">
        <v>40</v>
      </c>
      <c r="G112" s="69"/>
    </row>
    <row r="113" customFormat="false" ht="14.85" hidden="false" customHeight="true" outlineLevel="0" collapsed="false">
      <c r="A113" s="70" t="s">
        <v>47</v>
      </c>
      <c r="B113" s="29" t="s">
        <v>92</v>
      </c>
      <c r="C113" s="29"/>
      <c r="D113" s="29"/>
      <c r="E113" s="29"/>
      <c r="F113" s="73" t="n">
        <f aca="false">G66</f>
        <v>277.341336</v>
      </c>
      <c r="G113" s="73"/>
    </row>
    <row r="114" customFormat="false" ht="12.75" hidden="false" customHeight="true" outlineLevel="0" collapsed="false">
      <c r="A114" s="70" t="s">
        <v>58</v>
      </c>
      <c r="B114" s="29" t="s">
        <v>59</v>
      </c>
      <c r="C114" s="29"/>
      <c r="D114" s="29"/>
      <c r="E114" s="29"/>
      <c r="F114" s="73" t="n">
        <f aca="false">G90</f>
        <v>506.80701416</v>
      </c>
      <c r="G114" s="73"/>
    </row>
    <row r="115" customFormat="false" ht="12.75" hidden="false" customHeight="true" outlineLevel="0" collapsed="false">
      <c r="A115" s="70" t="s">
        <v>79</v>
      </c>
      <c r="B115" s="29" t="s">
        <v>93</v>
      </c>
      <c r="C115" s="29"/>
      <c r="D115" s="29"/>
      <c r="E115" s="29"/>
      <c r="F115" s="73" t="n">
        <f aca="false">F104</f>
        <v>305.96</v>
      </c>
      <c r="G115" s="73"/>
    </row>
    <row r="116" customFormat="false" ht="12.75" hidden="false" customHeight="true" outlineLevel="0" collapsed="false">
      <c r="A116" s="18" t="s">
        <v>42</v>
      </c>
      <c r="B116" s="18"/>
      <c r="C116" s="18"/>
      <c r="D116" s="18"/>
      <c r="E116" s="18"/>
      <c r="F116" s="75" t="n">
        <f aca="false">F113+F114+F115</f>
        <v>1090.10835016</v>
      </c>
      <c r="G116" s="75"/>
    </row>
    <row r="117" customFormat="false" ht="12.75" hidden="false" customHeight="true" outlineLevel="0" collapsed="false">
      <c r="A117" s="26"/>
      <c r="B117" s="26"/>
      <c r="C117" s="26"/>
      <c r="D117" s="26"/>
      <c r="E117" s="26"/>
      <c r="F117" s="26"/>
      <c r="G117" s="26"/>
    </row>
    <row r="118" customFormat="false" ht="12.75" hidden="false" customHeight="true" outlineLevel="0" collapsed="false">
      <c r="A118" s="45" t="s">
        <v>94</v>
      </c>
      <c r="B118" s="45"/>
      <c r="C118" s="45"/>
      <c r="D118" s="45"/>
      <c r="E118" s="45"/>
      <c r="F118" s="45"/>
      <c r="G118" s="45"/>
    </row>
    <row r="119" customFormat="false" ht="14.25" hidden="false" customHeight="true" outlineLevel="0" collapsed="false">
      <c r="A119" s="102" t="n">
        <v>3</v>
      </c>
      <c r="B119" s="102" t="s">
        <v>95</v>
      </c>
      <c r="C119" s="102"/>
      <c r="D119" s="102"/>
      <c r="E119" s="102"/>
      <c r="F119" s="102" t="s">
        <v>49</v>
      </c>
      <c r="G119" s="102" t="s">
        <v>40</v>
      </c>
    </row>
    <row r="120" customFormat="false" ht="14.25" hidden="false" customHeight="true" outlineLevel="0" collapsed="false">
      <c r="A120" s="142" t="s">
        <v>7</v>
      </c>
      <c r="B120" s="12" t="s">
        <v>96</v>
      </c>
      <c r="C120" s="12"/>
      <c r="D120" s="12"/>
      <c r="E120" s="12"/>
      <c r="F120" s="171" t="n">
        <v>0.0042</v>
      </c>
      <c r="G120" s="172" t="n">
        <f aca="false">F51*F120</f>
        <v>5.701584</v>
      </c>
    </row>
    <row r="121" customFormat="false" ht="12.75" hidden="false" customHeight="true" outlineLevel="0" collapsed="false">
      <c r="A121" s="11" t="s">
        <v>9</v>
      </c>
      <c r="B121" s="12" t="s">
        <v>97</v>
      </c>
      <c r="C121" s="12"/>
      <c r="D121" s="12"/>
      <c r="E121" s="12"/>
      <c r="F121" s="173" t="n">
        <v>0.0003</v>
      </c>
      <c r="G121" s="172" t="n">
        <f aca="false">F51*F121</f>
        <v>0.407256</v>
      </c>
    </row>
    <row r="122" customFormat="false" ht="24" hidden="false" customHeight="true" outlineLevel="0" collapsed="false">
      <c r="A122" s="11" t="s">
        <v>12</v>
      </c>
      <c r="B122" s="12" t="s">
        <v>98</v>
      </c>
      <c r="C122" s="12"/>
      <c r="D122" s="12"/>
      <c r="E122" s="12"/>
      <c r="F122" s="173" t="n">
        <v>0.05</v>
      </c>
      <c r="G122" s="172" t="n">
        <f aca="false">F51*F122</f>
        <v>67.876</v>
      </c>
    </row>
    <row r="123" customFormat="false" ht="14.25" hidden="false" customHeight="true" outlineLevel="0" collapsed="false">
      <c r="A123" s="11" t="s">
        <v>15</v>
      </c>
      <c r="B123" s="12" t="s">
        <v>99</v>
      </c>
      <c r="C123" s="12"/>
      <c r="D123" s="12"/>
      <c r="E123" s="12"/>
      <c r="F123" s="173" t="n">
        <v>0.0194</v>
      </c>
      <c r="G123" s="172" t="n">
        <f aca="false">F51*F123</f>
        <v>26.335888</v>
      </c>
    </row>
    <row r="124" customFormat="false" ht="12.75" hidden="false" customHeight="true" outlineLevel="0" collapsed="false">
      <c r="A124" s="11" t="s">
        <v>66</v>
      </c>
      <c r="B124" s="12" t="s">
        <v>100</v>
      </c>
      <c r="C124" s="12"/>
      <c r="D124" s="12"/>
      <c r="E124" s="12"/>
      <c r="F124" s="173" t="n">
        <v>0.0072</v>
      </c>
      <c r="G124" s="30" t="n">
        <f aca="false">F51*F124</f>
        <v>9.774144</v>
      </c>
      <c r="I124" s="80"/>
    </row>
    <row r="125" customFormat="false" ht="12.75" hidden="false" customHeight="true" outlineLevel="0" collapsed="false">
      <c r="A125" s="114"/>
      <c r="B125" s="69" t="s">
        <v>101</v>
      </c>
      <c r="C125" s="69"/>
      <c r="D125" s="69"/>
      <c r="E125" s="69"/>
      <c r="F125" s="108" t="n">
        <f aca="false">F120+F121+F122+F123+F124</f>
        <v>0.0811</v>
      </c>
      <c r="G125" s="75" t="n">
        <f aca="false">SUM(G120:G124)</f>
        <v>110.094872</v>
      </c>
    </row>
    <row r="126" customFormat="false" ht="83.45" hidden="false" customHeight="true" outlineLevel="0" collapsed="false">
      <c r="A126" s="82" t="s">
        <v>102</v>
      </c>
      <c r="B126" s="82"/>
      <c r="C126" s="82"/>
      <c r="D126" s="82"/>
      <c r="E126" s="82"/>
      <c r="F126" s="82"/>
      <c r="G126" s="82"/>
    </row>
    <row r="127" customFormat="false" ht="12.75" hidden="false" customHeight="false" outlineLevel="0" collapsed="false">
      <c r="A127" s="45" t="s">
        <v>103</v>
      </c>
      <c r="B127" s="45"/>
      <c r="C127" s="45"/>
      <c r="D127" s="45"/>
      <c r="E127" s="45"/>
      <c r="F127" s="45"/>
      <c r="G127" s="45"/>
    </row>
    <row r="128" customFormat="false" ht="12.75" hidden="false" customHeight="false" outlineLevel="0" collapsed="false">
      <c r="A128" s="84"/>
      <c r="B128" s="84"/>
      <c r="C128" s="84"/>
      <c r="D128" s="84"/>
      <c r="E128" s="84"/>
      <c r="F128" s="84"/>
      <c r="G128" s="84"/>
    </row>
    <row r="129" customFormat="false" ht="35.25" hidden="false" customHeight="true" outlineLevel="0" collapsed="false">
      <c r="A129" s="174" t="s">
        <v>177</v>
      </c>
      <c r="B129" s="174"/>
      <c r="C129" s="174"/>
      <c r="D129" s="174"/>
      <c r="E129" s="174"/>
      <c r="F129" s="174"/>
      <c r="G129" s="174"/>
    </row>
    <row r="130" customFormat="false" ht="12.75" hidden="false" customHeight="false" outlineLevel="0" collapsed="false">
      <c r="A130" s="84"/>
      <c r="B130" s="84"/>
      <c r="C130" s="84"/>
      <c r="D130" s="84"/>
      <c r="E130" s="84"/>
      <c r="F130" s="84"/>
      <c r="G130" s="84"/>
    </row>
    <row r="131" customFormat="false" ht="12.75" hidden="false" customHeight="true" outlineLevel="0" collapsed="false">
      <c r="A131" s="44" t="s">
        <v>105</v>
      </c>
      <c r="B131" s="44"/>
      <c r="C131" s="44"/>
      <c r="D131" s="44"/>
      <c r="E131" s="44"/>
      <c r="F131" s="44"/>
      <c r="G131" s="44"/>
    </row>
    <row r="132" customFormat="false" ht="12.75" hidden="false" customHeight="true" outlineLevel="0" collapsed="false">
      <c r="A132" s="23"/>
      <c r="B132" s="23"/>
      <c r="C132" s="23"/>
      <c r="D132" s="23"/>
      <c r="E132" s="23"/>
      <c r="F132" s="23"/>
      <c r="G132" s="23"/>
    </row>
    <row r="133" customFormat="false" ht="12.75" hidden="false" customHeight="true" outlineLevel="0" collapsed="false">
      <c r="A133" s="56" t="s">
        <v>106</v>
      </c>
      <c r="B133" s="56"/>
      <c r="C133" s="56"/>
      <c r="D133" s="56"/>
      <c r="E133" s="56"/>
      <c r="F133" s="56"/>
      <c r="G133" s="83" t="n">
        <f aca="false">F51+F116+G125</f>
        <v>2557.72322216</v>
      </c>
    </row>
    <row r="134" customFormat="false" ht="12.75" hidden="false" customHeight="false" outlineLevel="0" collapsed="false">
      <c r="A134" s="84"/>
      <c r="B134" s="84"/>
      <c r="C134" s="84"/>
      <c r="D134" s="84"/>
      <c r="E134" s="84"/>
      <c r="F134" s="84"/>
      <c r="G134" s="84"/>
    </row>
    <row r="135" customFormat="false" ht="12.75" hidden="false" customHeight="false" outlineLevel="0" collapsed="false">
      <c r="A135" s="85" t="s">
        <v>107</v>
      </c>
      <c r="B135" s="85"/>
      <c r="C135" s="85"/>
      <c r="D135" s="85"/>
      <c r="E135" s="85"/>
      <c r="F135" s="85"/>
      <c r="G135" s="85"/>
    </row>
    <row r="136" customFormat="false" ht="12.75" hidden="false" customHeight="false" outlineLevel="0" collapsed="false">
      <c r="A136" s="84"/>
      <c r="B136" s="84"/>
      <c r="C136" s="84"/>
      <c r="D136" s="84"/>
      <c r="E136" s="84"/>
      <c r="F136" s="84"/>
      <c r="G136" s="84"/>
    </row>
    <row r="137" customFormat="false" ht="12.75" hidden="false" customHeight="true" outlineLevel="0" collapsed="false">
      <c r="A137" s="102" t="s">
        <v>108</v>
      </c>
      <c r="B137" s="102" t="s">
        <v>109</v>
      </c>
      <c r="C137" s="102"/>
      <c r="D137" s="102"/>
      <c r="E137" s="102"/>
      <c r="F137" s="103" t="s">
        <v>49</v>
      </c>
      <c r="G137" s="102" t="s">
        <v>40</v>
      </c>
    </row>
    <row r="138" customFormat="false" ht="12.75" hidden="false" customHeight="true" outlineLevel="0" collapsed="false">
      <c r="A138" s="11" t="s">
        <v>7</v>
      </c>
      <c r="B138" s="12" t="s">
        <v>110</v>
      </c>
      <c r="C138" s="12"/>
      <c r="D138" s="12"/>
      <c r="E138" s="12"/>
      <c r="F138" s="173" t="n">
        <v>0.0833</v>
      </c>
      <c r="G138" s="30" t="n">
        <f aca="false">G133*F138</f>
        <v>213.058344405928</v>
      </c>
    </row>
    <row r="139" customFormat="false" ht="12.75" hidden="false" customHeight="true" outlineLevel="0" collapsed="false">
      <c r="A139" s="70" t="s">
        <v>9</v>
      </c>
      <c r="B139" s="104" t="s">
        <v>111</v>
      </c>
      <c r="C139" s="104"/>
      <c r="D139" s="104"/>
      <c r="E139" s="104"/>
      <c r="F139" s="113" t="n">
        <v>0.0166</v>
      </c>
      <c r="G139" s="106" t="n">
        <f aca="false">G133*F139</f>
        <v>42.458205487856</v>
      </c>
    </row>
    <row r="140" customFormat="false" ht="14.25" hidden="false" customHeight="true" outlineLevel="0" collapsed="false">
      <c r="A140" s="70" t="s">
        <v>12</v>
      </c>
      <c r="B140" s="104" t="s">
        <v>112</v>
      </c>
      <c r="C140" s="104"/>
      <c r="D140" s="104"/>
      <c r="E140" s="104"/>
      <c r="F140" s="113" t="n">
        <v>0.0002</v>
      </c>
      <c r="G140" s="106" t="n">
        <f aca="false">G133*F140</f>
        <v>0.511544644432</v>
      </c>
    </row>
    <row r="141" customFormat="false" ht="14.25" hidden="false" customHeight="true" outlineLevel="0" collapsed="false">
      <c r="A141" s="70" t="s">
        <v>15</v>
      </c>
      <c r="B141" s="104" t="s">
        <v>113</v>
      </c>
      <c r="C141" s="104"/>
      <c r="D141" s="104"/>
      <c r="E141" s="104"/>
      <c r="F141" s="113" t="n">
        <v>0.0003</v>
      </c>
      <c r="G141" s="106" t="n">
        <f aca="false">G133*F141</f>
        <v>0.767316966648</v>
      </c>
    </row>
    <row r="142" customFormat="false" ht="12.75" hidden="false" customHeight="true" outlineLevel="0" collapsed="false">
      <c r="A142" s="70" t="s">
        <v>66</v>
      </c>
      <c r="B142" s="104" t="s">
        <v>114</v>
      </c>
      <c r="C142" s="104"/>
      <c r="D142" s="104"/>
      <c r="E142" s="104"/>
      <c r="F142" s="113" t="n">
        <v>0.0028</v>
      </c>
      <c r="G142" s="106" t="n">
        <f aca="false">G133*F142</f>
        <v>7.161625022048</v>
      </c>
    </row>
    <row r="143" customFormat="false" ht="12.75" hidden="false" customHeight="true" outlineLevel="0" collapsed="false">
      <c r="A143" s="175" t="s">
        <v>68</v>
      </c>
      <c r="B143" s="104" t="s">
        <v>115</v>
      </c>
      <c r="C143" s="104"/>
      <c r="D143" s="104"/>
      <c r="E143" s="104"/>
      <c r="F143" s="176" t="n">
        <v>0</v>
      </c>
      <c r="G143" s="106" t="n">
        <f aca="false">G133*F143</f>
        <v>0</v>
      </c>
    </row>
    <row r="144" customFormat="false" ht="14.25" hidden="false" customHeight="true" outlineLevel="0" collapsed="false">
      <c r="A144" s="114"/>
      <c r="B144" s="69" t="s">
        <v>101</v>
      </c>
      <c r="C144" s="69"/>
      <c r="D144" s="69"/>
      <c r="E144" s="69"/>
      <c r="F144" s="108" t="n">
        <f aca="false">F138+F139+F140+F141+F142+F143</f>
        <v>0.1032</v>
      </c>
      <c r="G144" s="75" t="n">
        <f aca="false">G138+G139+G140+G141+G142+G143</f>
        <v>263.957036526912</v>
      </c>
    </row>
    <row r="145" customFormat="false" ht="14.25" hidden="false" customHeight="true" outlineLevel="0" collapsed="false"/>
    <row r="146" customFormat="false" ht="14.25" hidden="false" customHeight="true" outlineLevel="0" collapsed="false">
      <c r="A146" s="44" t="s">
        <v>116</v>
      </c>
      <c r="B146" s="44"/>
      <c r="C146" s="44"/>
      <c r="D146" s="44"/>
      <c r="E146" s="44"/>
      <c r="F146" s="44"/>
      <c r="G146" s="44"/>
    </row>
    <row r="147" customFormat="false" ht="14.25" hidden="false" customHeight="true" outlineLevel="0" collapsed="false">
      <c r="A147" s="44"/>
      <c r="B147" s="44"/>
      <c r="C147" s="44"/>
      <c r="D147" s="44"/>
      <c r="E147" s="44"/>
      <c r="F147" s="44"/>
      <c r="G147" s="44"/>
    </row>
    <row r="148" customFormat="false" ht="14.25" hidden="false" customHeight="true" outlineLevel="0" collapsed="false"/>
    <row r="149" customFormat="false" ht="14.25" hidden="false" customHeight="true" outlineLevel="0" collapsed="false">
      <c r="A149" s="85" t="s">
        <v>117</v>
      </c>
      <c r="B149" s="85"/>
      <c r="C149" s="85"/>
      <c r="D149" s="85"/>
      <c r="E149" s="85"/>
      <c r="F149" s="85"/>
      <c r="G149" s="85"/>
    </row>
    <row r="150" customFormat="false" ht="14.25" hidden="false" customHeight="true" outlineLevel="0" collapsed="false">
      <c r="A150" s="84"/>
      <c r="B150" s="84"/>
      <c r="C150" s="84"/>
      <c r="D150" s="84"/>
      <c r="E150" s="84"/>
      <c r="F150" s="84"/>
      <c r="G150" s="84"/>
    </row>
    <row r="151" customFormat="false" ht="14.25" hidden="false" customHeight="true" outlineLevel="0" collapsed="false">
      <c r="A151" s="102" t="s">
        <v>118</v>
      </c>
      <c r="B151" s="102" t="s">
        <v>119</v>
      </c>
      <c r="C151" s="102"/>
      <c r="D151" s="102"/>
      <c r="E151" s="102"/>
      <c r="F151" s="103" t="s">
        <v>49</v>
      </c>
      <c r="G151" s="102" t="s">
        <v>40</v>
      </c>
    </row>
    <row r="152" customFormat="false" ht="14.25" hidden="false" customHeight="true" outlineLevel="0" collapsed="false">
      <c r="A152" s="38" t="s">
        <v>7</v>
      </c>
      <c r="B152" s="104" t="s">
        <v>120</v>
      </c>
      <c r="C152" s="104"/>
      <c r="D152" s="104"/>
      <c r="E152" s="104"/>
      <c r="F152" s="105" t="n">
        <v>0</v>
      </c>
      <c r="G152" s="106" t="n">
        <f aca="false">G133*F152</f>
        <v>0</v>
      </c>
    </row>
    <row r="153" customFormat="false" ht="14.25" hidden="false" customHeight="true" outlineLevel="0" collapsed="false">
      <c r="A153" s="107" t="s">
        <v>52</v>
      </c>
      <c r="B153" s="107"/>
      <c r="C153" s="107"/>
      <c r="D153" s="107"/>
      <c r="E153" s="107"/>
      <c r="F153" s="108" t="n">
        <f aca="false">F152</f>
        <v>0</v>
      </c>
      <c r="G153" s="75" t="n">
        <f aca="false">G152</f>
        <v>0</v>
      </c>
    </row>
    <row r="154" customFormat="false" ht="14.25" hidden="false" customHeight="true" outlineLevel="0" collapsed="false">
      <c r="A154" s="109"/>
      <c r="B154" s="8"/>
      <c r="C154" s="8"/>
      <c r="D154" s="8"/>
      <c r="E154" s="8"/>
      <c r="F154" s="110"/>
      <c r="G154" s="111"/>
    </row>
    <row r="155" customFormat="false" ht="14.25" hidden="false" customHeight="true" outlineLevel="0" collapsed="false">
      <c r="A155" s="44" t="s">
        <v>121</v>
      </c>
      <c r="B155" s="44"/>
      <c r="C155" s="44"/>
      <c r="D155" s="44"/>
      <c r="E155" s="44"/>
      <c r="F155" s="44"/>
      <c r="G155" s="44"/>
    </row>
    <row r="156" customFormat="false" ht="14.25" hidden="false" customHeight="true" outlineLevel="0" collapsed="false">
      <c r="A156" s="44"/>
      <c r="B156" s="44"/>
      <c r="C156" s="44"/>
      <c r="D156" s="44"/>
      <c r="E156" s="44"/>
      <c r="F156" s="44"/>
      <c r="G156" s="44"/>
    </row>
    <row r="157" customFormat="false" ht="14.25" hidden="false" customHeight="true" outlineLevel="0" collapsed="false">
      <c r="A157" s="109"/>
      <c r="B157" s="8"/>
      <c r="C157" s="8"/>
      <c r="D157" s="8"/>
      <c r="E157" s="8"/>
      <c r="F157" s="110"/>
      <c r="G157" s="111"/>
    </row>
    <row r="158" customFormat="false" ht="14.25" hidden="false" customHeight="true" outlineLevel="0" collapsed="false">
      <c r="A158" s="22" t="s">
        <v>122</v>
      </c>
      <c r="B158" s="22"/>
      <c r="C158" s="22"/>
      <c r="D158" s="22"/>
      <c r="E158" s="22"/>
      <c r="F158" s="22"/>
      <c r="G158" s="22"/>
    </row>
    <row r="159" customFormat="false" ht="14.25" hidden="false" customHeight="true" outlineLevel="0" collapsed="false">
      <c r="A159" s="112"/>
      <c r="B159" s="112"/>
      <c r="C159" s="112"/>
      <c r="D159" s="112"/>
      <c r="E159" s="112"/>
      <c r="F159" s="112"/>
      <c r="G159" s="112"/>
    </row>
    <row r="160" customFormat="false" ht="14.25" hidden="false" customHeight="true" outlineLevel="0" collapsed="false">
      <c r="A160" s="46" t="n">
        <v>4</v>
      </c>
      <c r="B160" s="46" t="s">
        <v>123</v>
      </c>
      <c r="C160" s="46"/>
      <c r="D160" s="46"/>
      <c r="E160" s="46"/>
      <c r="F160" s="51" t="s">
        <v>49</v>
      </c>
      <c r="G160" s="46" t="s">
        <v>40</v>
      </c>
    </row>
    <row r="161" customFormat="false" ht="14.25" hidden="false" customHeight="true" outlineLevel="0" collapsed="false">
      <c r="A161" s="61" t="s">
        <v>108</v>
      </c>
      <c r="B161" s="48" t="s">
        <v>109</v>
      </c>
      <c r="C161" s="48"/>
      <c r="D161" s="48"/>
      <c r="E161" s="48"/>
      <c r="F161" s="49" t="n">
        <v>0.1032</v>
      </c>
      <c r="G161" s="50" t="n">
        <f aca="false">G144</f>
        <v>263.957036526912</v>
      </c>
    </row>
    <row r="162" customFormat="false" ht="14.25" hidden="false" customHeight="true" outlineLevel="0" collapsed="false">
      <c r="A162" s="61" t="s">
        <v>118</v>
      </c>
      <c r="B162" s="48" t="s">
        <v>119</v>
      </c>
      <c r="C162" s="48"/>
      <c r="D162" s="48"/>
      <c r="E162" s="48"/>
      <c r="F162" s="49" t="n">
        <v>0</v>
      </c>
      <c r="G162" s="50" t="n">
        <f aca="false">G153</f>
        <v>0</v>
      </c>
    </row>
    <row r="163" customFormat="false" ht="12.75" hidden="false" customHeight="true" outlineLevel="0" collapsed="false">
      <c r="A163" s="81"/>
      <c r="B163" s="60" t="s">
        <v>101</v>
      </c>
      <c r="C163" s="60"/>
      <c r="D163" s="60"/>
      <c r="E163" s="60"/>
      <c r="F163" s="65" t="n">
        <f aca="false">F161+F162</f>
        <v>0.1032</v>
      </c>
      <c r="G163" s="66" t="n">
        <f aca="false">G161+G162</f>
        <v>263.957036526912</v>
      </c>
    </row>
    <row r="164" customFormat="false" ht="12.75" hidden="false" customHeight="true" outlineLevel="0" collapsed="false"/>
    <row r="165" customFormat="false" ht="12.75" hidden="false" customHeight="true" outlineLevel="0" collapsed="false">
      <c r="A165" s="45" t="s">
        <v>124</v>
      </c>
      <c r="B165" s="45"/>
      <c r="C165" s="45"/>
      <c r="D165" s="45"/>
      <c r="E165" s="45"/>
      <c r="F165" s="45"/>
      <c r="G165" s="45"/>
    </row>
    <row r="166" customFormat="false" ht="12.75" hidden="false" customHeight="true" outlineLevel="0" collapsed="false"/>
    <row r="167" customFormat="false" ht="12.75" hidden="false" customHeight="true" outlineLevel="0" collapsed="false">
      <c r="A167" s="51" t="n">
        <v>5</v>
      </c>
      <c r="B167" s="51" t="s">
        <v>125</v>
      </c>
      <c r="C167" s="51"/>
      <c r="D167" s="51"/>
      <c r="E167" s="51"/>
      <c r="F167" s="51" t="s">
        <v>40</v>
      </c>
      <c r="G167" s="51"/>
    </row>
    <row r="168" customFormat="false" ht="12.75" hidden="false" customHeight="true" outlineLevel="0" collapsed="false">
      <c r="A168" s="47" t="s">
        <v>7</v>
      </c>
      <c r="B168" s="7" t="s">
        <v>126</v>
      </c>
      <c r="C168" s="7"/>
      <c r="D168" s="7"/>
      <c r="E168" s="7"/>
      <c r="F168" s="78" t="n">
        <f aca="false">FARDAMENTO!G16</f>
        <v>15.75</v>
      </c>
      <c r="G168" s="78"/>
      <c r="H168" s="177"/>
    </row>
    <row r="169" customFormat="false" ht="12.75" hidden="false" customHeight="true" outlineLevel="0" collapsed="false">
      <c r="A169" s="47" t="s">
        <v>9</v>
      </c>
      <c r="B169" s="7" t="s">
        <v>127</v>
      </c>
      <c r="C169" s="7"/>
      <c r="D169" s="7"/>
      <c r="E169" s="7"/>
      <c r="F169" s="78" t="n">
        <f aca="false">MATERIAL!G61</f>
        <v>248.977916666667</v>
      </c>
      <c r="G169" s="78"/>
      <c r="H169" s="177"/>
    </row>
    <row r="170" customFormat="false" ht="12.75" hidden="false" customHeight="true" outlineLevel="0" collapsed="false">
      <c r="A170" s="47" t="s">
        <v>12</v>
      </c>
      <c r="B170" s="118" t="s">
        <v>128</v>
      </c>
      <c r="C170" s="118"/>
      <c r="D170" s="118"/>
      <c r="E170" s="118"/>
      <c r="F170" s="78" t="n">
        <f aca="false">EQUIPAMENTOS!G27</f>
        <v>13.1244791666667</v>
      </c>
      <c r="G170" s="78"/>
      <c r="H170" s="177"/>
    </row>
    <row r="171" customFormat="false" ht="12.75" hidden="false" customHeight="true" outlineLevel="0" collapsed="false">
      <c r="A171" s="47" t="s">
        <v>15</v>
      </c>
      <c r="B171" s="118" t="s">
        <v>129</v>
      </c>
      <c r="C171" s="118"/>
      <c r="D171" s="118"/>
      <c r="E171" s="118"/>
      <c r="F171" s="78" t="n">
        <f aca="false">'EPI ´S'!G28</f>
        <v>26.1541666666667</v>
      </c>
      <c r="G171" s="78"/>
      <c r="H171" s="177"/>
    </row>
    <row r="172" customFormat="false" ht="12.75" hidden="false" customHeight="true" outlineLevel="0" collapsed="false">
      <c r="A172" s="158"/>
      <c r="B172" s="51" t="s">
        <v>42</v>
      </c>
      <c r="C172" s="51"/>
      <c r="D172" s="51"/>
      <c r="E172" s="51"/>
      <c r="F172" s="53" t="n">
        <f aca="false">F168+F169+F170+F171</f>
        <v>304.0065625</v>
      </c>
      <c r="G172" s="53"/>
    </row>
    <row r="173" customFormat="false" ht="12.75" hidden="false" customHeight="true" outlineLevel="0" collapsed="false">
      <c r="A173" s="23" t="s">
        <v>130</v>
      </c>
      <c r="B173" s="23"/>
      <c r="C173" s="23"/>
      <c r="D173" s="23"/>
      <c r="E173" s="23"/>
      <c r="F173" s="23"/>
      <c r="G173" s="23"/>
    </row>
    <row r="174" customFormat="false" ht="12.75" hidden="false" customHeight="true" outlineLevel="0" collapsed="false">
      <c r="A174" s="121"/>
    </row>
    <row r="175" customFormat="false" ht="12.75" hidden="false" customHeight="true" outlineLevel="0" collapsed="false">
      <c r="A175" s="178" t="s">
        <v>178</v>
      </c>
      <c r="B175" s="178"/>
      <c r="C175" s="178"/>
      <c r="D175" s="178"/>
      <c r="E175" s="178"/>
      <c r="F175" s="178"/>
      <c r="G175" s="178"/>
    </row>
    <row r="176" customFormat="false" ht="12.75" hidden="false" customHeight="true" outlineLevel="0" collapsed="false">
      <c r="A176" s="123"/>
      <c r="B176" s="123"/>
      <c r="C176" s="123"/>
      <c r="D176" s="123"/>
      <c r="E176" s="123"/>
      <c r="F176" s="123"/>
      <c r="G176" s="123"/>
    </row>
    <row r="177" customFormat="false" ht="12.75" hidden="false" customHeight="true" outlineLevel="0" collapsed="false">
      <c r="A177" s="56" t="s">
        <v>132</v>
      </c>
      <c r="B177" s="56"/>
      <c r="C177" s="56"/>
      <c r="D177" s="56"/>
      <c r="E177" s="56"/>
      <c r="F177" s="56"/>
      <c r="G177" s="57" t="n">
        <f aca="false">F51+F116+G125+G163+F172</f>
        <v>3125.68682118691</v>
      </c>
    </row>
    <row r="178" customFormat="false" ht="12.75" hidden="false" customHeight="false" outlineLevel="0" collapsed="false">
      <c r="B178" s="5"/>
      <c r="C178" s="5"/>
      <c r="D178" s="5"/>
      <c r="E178" s="5"/>
      <c r="F178" s="5"/>
      <c r="G178" s="179" t="n">
        <f aca="false">G177+G180</f>
        <v>3156.94368939878</v>
      </c>
    </row>
    <row r="179" customFormat="false" ht="12.75" hidden="false" customHeight="true" outlineLevel="0" collapsed="false">
      <c r="A179" s="42" t="n">
        <v>6</v>
      </c>
      <c r="B179" s="125" t="s">
        <v>133</v>
      </c>
      <c r="C179" s="125"/>
      <c r="D179" s="125"/>
      <c r="E179" s="125"/>
      <c r="F179" s="125" t="s">
        <v>49</v>
      </c>
      <c r="G179" s="126" t="s">
        <v>40</v>
      </c>
    </row>
    <row r="180" customFormat="false" ht="12.75" hidden="false" customHeight="true" outlineLevel="0" collapsed="false">
      <c r="A180" s="127" t="s">
        <v>7</v>
      </c>
      <c r="B180" s="128" t="s">
        <v>134</v>
      </c>
      <c r="C180" s="128"/>
      <c r="D180" s="128"/>
      <c r="E180" s="128"/>
      <c r="F180" s="129" t="n">
        <f aca="false">'VALOR POR ÁREA E TOTAL DA PROPO'!I9</f>
        <v>0.01</v>
      </c>
      <c r="G180" s="180" t="n">
        <f aca="false">G177*F180</f>
        <v>31.2568682118691</v>
      </c>
      <c r="H180" s="137"/>
    </row>
    <row r="181" customFormat="false" ht="12.75" hidden="false" customHeight="true" outlineLevel="0" collapsed="false">
      <c r="A181" s="132" t="s">
        <v>9</v>
      </c>
      <c r="B181" s="7" t="s">
        <v>135</v>
      </c>
      <c r="C181" s="7"/>
      <c r="D181" s="7"/>
      <c r="E181" s="7"/>
      <c r="F181" s="133" t="n">
        <f aca="false">'VALOR POR ÁREA E TOTAL DA PROPO'!I10</f>
        <v>0.01677</v>
      </c>
      <c r="G181" s="181" t="n">
        <f aca="false">G178*F181</f>
        <v>52.9419456712176</v>
      </c>
      <c r="H181" s="167" t="n">
        <f aca="false">G178+G181</f>
        <v>3209.88563507</v>
      </c>
      <c r="I181" s="182"/>
    </row>
    <row r="182" customFormat="false" ht="14.25" hidden="false" customHeight="true" outlineLevel="0" collapsed="false">
      <c r="A182" s="132" t="s">
        <v>12</v>
      </c>
      <c r="B182" s="7" t="s">
        <v>179</v>
      </c>
      <c r="C182" s="7"/>
      <c r="D182" s="7"/>
      <c r="E182" s="7"/>
      <c r="F182" s="183"/>
      <c r="G182" s="181"/>
      <c r="I182" s="182"/>
    </row>
    <row r="183" customFormat="false" ht="12.75" hidden="false" customHeight="true" outlineLevel="0" collapsed="false">
      <c r="A183" s="132"/>
      <c r="B183" s="136" t="s">
        <v>137</v>
      </c>
      <c r="C183" s="136"/>
      <c r="D183" s="136"/>
      <c r="E183" s="136"/>
      <c r="F183" s="77" t="n">
        <v>0.0197</v>
      </c>
      <c r="G183" s="181" t="n">
        <f aca="false">H181/0.9343*F183</f>
        <v>67.681416045038</v>
      </c>
      <c r="H183" s="137"/>
    </row>
    <row r="184" customFormat="false" ht="14.25" hidden="false" customHeight="true" outlineLevel="0" collapsed="false">
      <c r="A184" s="132"/>
      <c r="B184" s="136" t="s">
        <v>138</v>
      </c>
      <c r="C184" s="136"/>
      <c r="D184" s="136"/>
      <c r="E184" s="136"/>
      <c r="F184" s="77" t="n">
        <v>0.0043</v>
      </c>
      <c r="G184" s="181" t="n">
        <f aca="false">H181/0.9343*F184</f>
        <v>14.7731009641453</v>
      </c>
    </row>
    <row r="185" customFormat="false" ht="14.25" hidden="false" customHeight="true" outlineLevel="0" collapsed="false">
      <c r="A185" s="132"/>
      <c r="B185" s="7" t="s">
        <v>139</v>
      </c>
      <c r="C185" s="7"/>
      <c r="D185" s="7"/>
      <c r="E185" s="7"/>
      <c r="F185" s="77" t="n">
        <v>0.0417</v>
      </c>
      <c r="G185" s="181" t="n">
        <f aca="false">H181/0.9343*F185</f>
        <v>143.264723303456</v>
      </c>
    </row>
    <row r="186" customFormat="false" ht="14.25" hidden="false" customHeight="true" outlineLevel="0" collapsed="false">
      <c r="A186" s="138"/>
      <c r="B186" s="139" t="s">
        <v>42</v>
      </c>
      <c r="C186" s="139"/>
      <c r="D186" s="139"/>
      <c r="E186" s="139"/>
      <c r="F186" s="140"/>
      <c r="G186" s="184" t="n">
        <f aca="false">G180+G181+G183+G184+G185</f>
        <v>309.918054195726</v>
      </c>
    </row>
    <row r="187" customFormat="false" ht="14.25" hidden="false" customHeight="true" outlineLevel="0" collapsed="false">
      <c r="A187" s="25" t="s">
        <v>140</v>
      </c>
      <c r="B187" s="25"/>
      <c r="C187" s="25"/>
      <c r="D187" s="25"/>
      <c r="E187" s="25"/>
      <c r="F187" s="25"/>
      <c r="G187" s="25"/>
    </row>
    <row r="188" customFormat="false" ht="14.25" hidden="false" customHeight="true" outlineLevel="0" collapsed="false">
      <c r="A188" s="27" t="s">
        <v>141</v>
      </c>
      <c r="B188" s="27"/>
      <c r="C188" s="27"/>
      <c r="D188" s="27"/>
      <c r="E188" s="27"/>
      <c r="F188" s="27"/>
      <c r="G188" s="27"/>
    </row>
    <row r="189" customFormat="false" ht="14.25" hidden="false" customHeight="true" outlineLevel="0" collapsed="false">
      <c r="A189" s="27"/>
      <c r="B189" s="5"/>
      <c r="C189" s="5"/>
      <c r="D189" s="5"/>
      <c r="E189" s="5"/>
      <c r="F189" s="5"/>
      <c r="G189" s="5"/>
    </row>
    <row r="190" customFormat="false" ht="14.25" hidden="false" customHeight="true" outlineLevel="0" collapsed="false">
      <c r="A190" s="22" t="s">
        <v>142</v>
      </c>
      <c r="B190" s="22"/>
      <c r="C190" s="22"/>
      <c r="D190" s="22"/>
      <c r="E190" s="22"/>
      <c r="F190" s="22"/>
      <c r="G190" s="22"/>
    </row>
    <row r="191" customFormat="false" ht="14.25" hidden="false" customHeight="true" outlineLevel="0" collapsed="false">
      <c r="A191" s="26"/>
      <c r="B191" s="26"/>
      <c r="C191" s="26"/>
      <c r="D191" s="26"/>
      <c r="E191" s="26"/>
      <c r="F191" s="26"/>
      <c r="G191" s="26"/>
    </row>
    <row r="192" customFormat="false" ht="12.75" hidden="false" customHeight="true" outlineLevel="0" collapsed="false">
      <c r="A192" s="119"/>
      <c r="B192" s="18" t="s">
        <v>143</v>
      </c>
      <c r="C192" s="18"/>
      <c r="D192" s="18"/>
      <c r="E192" s="18"/>
      <c r="F192" s="18" t="s">
        <v>144</v>
      </c>
      <c r="G192" s="18"/>
    </row>
    <row r="193" customFormat="false" ht="14.25" hidden="false" customHeight="true" outlineLevel="0" collapsed="false">
      <c r="A193" s="142" t="s">
        <v>7</v>
      </c>
      <c r="B193" s="12" t="s">
        <v>145</v>
      </c>
      <c r="C193" s="12"/>
      <c r="D193" s="12"/>
      <c r="E193" s="12"/>
      <c r="F193" s="185" t="n">
        <f aca="false">F51</f>
        <v>1357.52</v>
      </c>
      <c r="G193" s="185"/>
    </row>
    <row r="194" customFormat="false" ht="14.25" hidden="false" customHeight="true" outlineLevel="0" collapsed="false">
      <c r="A194" s="11" t="s">
        <v>9</v>
      </c>
      <c r="B194" s="12" t="s">
        <v>146</v>
      </c>
      <c r="C194" s="12"/>
      <c r="D194" s="12"/>
      <c r="E194" s="12"/>
      <c r="F194" s="186" t="n">
        <f aca="false">F116</f>
        <v>1090.10835016</v>
      </c>
      <c r="G194" s="186"/>
      <c r="K194" s="145"/>
      <c r="L194" s="145"/>
    </row>
    <row r="195" customFormat="false" ht="12.75" hidden="false" customHeight="true" outlineLevel="0" collapsed="false">
      <c r="A195" s="11" t="s">
        <v>12</v>
      </c>
      <c r="B195" s="12" t="s">
        <v>147</v>
      </c>
      <c r="C195" s="12"/>
      <c r="D195" s="12"/>
      <c r="E195" s="12"/>
      <c r="F195" s="186" t="n">
        <f aca="false">G125</f>
        <v>110.094872</v>
      </c>
      <c r="G195" s="186"/>
    </row>
    <row r="196" customFormat="false" ht="14.25" hidden="false" customHeight="true" outlineLevel="0" collapsed="false">
      <c r="A196" s="11" t="s">
        <v>15</v>
      </c>
      <c r="B196" s="12" t="s">
        <v>148</v>
      </c>
      <c r="C196" s="12"/>
      <c r="D196" s="12"/>
      <c r="E196" s="12"/>
      <c r="F196" s="186" t="n">
        <f aca="false">G163</f>
        <v>263.957036526912</v>
      </c>
      <c r="G196" s="186"/>
    </row>
    <row r="197" customFormat="false" ht="14.25" hidden="false" customHeight="true" outlineLevel="0" collapsed="false">
      <c r="A197" s="11" t="s">
        <v>66</v>
      </c>
      <c r="B197" s="12" t="s">
        <v>149</v>
      </c>
      <c r="C197" s="12"/>
      <c r="D197" s="12"/>
      <c r="E197" s="12"/>
      <c r="F197" s="187" t="n">
        <f aca="false">F172</f>
        <v>304.0065625</v>
      </c>
      <c r="G197" s="187"/>
      <c r="J197" s="147"/>
    </row>
    <row r="198" customFormat="false" ht="14.25" hidden="false" customHeight="true" outlineLevel="0" collapsed="false">
      <c r="A198" s="188" t="s">
        <v>150</v>
      </c>
      <c r="B198" s="188"/>
      <c r="C198" s="188"/>
      <c r="D198" s="188"/>
      <c r="E198" s="188"/>
      <c r="F198" s="186" t="n">
        <f aca="false">F193+F194+F195+F196+F197</f>
        <v>3125.68682118691</v>
      </c>
      <c r="G198" s="186"/>
    </row>
    <row r="199" customFormat="false" ht="14.25" hidden="false" customHeight="true" outlineLevel="0" collapsed="false">
      <c r="A199" s="11" t="s">
        <v>68</v>
      </c>
      <c r="B199" s="12" t="s">
        <v>151</v>
      </c>
      <c r="C199" s="12"/>
      <c r="D199" s="12"/>
      <c r="E199" s="12"/>
      <c r="F199" s="187" t="n">
        <f aca="false">G186</f>
        <v>309.918054195726</v>
      </c>
      <c r="G199" s="187"/>
    </row>
    <row r="200" customFormat="false" ht="14.25" hidden="false" customHeight="true" outlineLevel="0" collapsed="false">
      <c r="A200" s="18" t="s">
        <v>152</v>
      </c>
      <c r="B200" s="18"/>
      <c r="C200" s="18"/>
      <c r="D200" s="18"/>
      <c r="E200" s="18"/>
      <c r="F200" s="189" t="n">
        <f aca="false">F198+F199</f>
        <v>3435.60487538264</v>
      </c>
      <c r="G200" s="189"/>
    </row>
    <row r="201" customFormat="false" ht="14.25" hidden="false" customHeight="true" outlineLevel="0" collapsed="false">
      <c r="A201" s="149"/>
      <c r="B201" s="149"/>
      <c r="C201" s="149"/>
      <c r="D201" s="149"/>
      <c r="E201" s="149"/>
      <c r="F201" s="149"/>
      <c r="G201" s="149"/>
      <c r="K201" s="147"/>
    </row>
    <row r="202" customFormat="false" ht="12.75" hidden="false" customHeight="true" outlineLevel="0" collapsed="false">
      <c r="A202" s="22" t="s">
        <v>153</v>
      </c>
      <c r="B202" s="22"/>
      <c r="C202" s="22"/>
      <c r="D202" s="22"/>
      <c r="E202" s="22"/>
      <c r="F202" s="22"/>
      <c r="G202" s="22"/>
    </row>
    <row r="203" customFormat="false" ht="14.25" hidden="false" customHeight="true" outlineLevel="0" collapsed="false"/>
    <row r="204" customFormat="false" ht="35.25" hidden="false" customHeight="true" outlineLevel="0" collapsed="false">
      <c r="A204" s="51" t="s">
        <v>154</v>
      </c>
      <c r="B204" s="51"/>
      <c r="C204" s="51" t="s">
        <v>155</v>
      </c>
      <c r="D204" s="51" t="s">
        <v>156</v>
      </c>
      <c r="E204" s="51" t="s">
        <v>157</v>
      </c>
      <c r="F204" s="51" t="s">
        <v>158</v>
      </c>
      <c r="G204" s="51" t="s">
        <v>159</v>
      </c>
    </row>
    <row r="205" customFormat="false" ht="25.5" hidden="false" customHeight="false" outlineLevel="0" collapsed="false">
      <c r="A205" s="47" t="s">
        <v>160</v>
      </c>
      <c r="B205" s="7" t="s">
        <v>22</v>
      </c>
      <c r="C205" s="190" t="n">
        <f aca="false">F200</f>
        <v>3435.60487538264</v>
      </c>
      <c r="D205" s="47" t="n">
        <v>1</v>
      </c>
      <c r="E205" s="190" t="n">
        <f aca="false">C205*D205</f>
        <v>3435.60487538264</v>
      </c>
      <c r="F205" s="191" t="n">
        <v>2</v>
      </c>
      <c r="G205" s="190" t="n">
        <f aca="false">E205*F205</f>
        <v>6871.20975076528</v>
      </c>
      <c r="K205" s="147"/>
    </row>
    <row r="206" customFormat="false" ht="14.25" hidden="false" customHeight="true" outlineLevel="0" collapsed="false">
      <c r="A206" s="51" t="s">
        <v>161</v>
      </c>
      <c r="B206" s="51"/>
      <c r="C206" s="51"/>
      <c r="D206" s="51"/>
      <c r="E206" s="51"/>
      <c r="F206" s="51"/>
      <c r="G206" s="192" t="n">
        <f aca="false">G205</f>
        <v>6871.20975076528</v>
      </c>
      <c r="K206" s="147"/>
    </row>
    <row r="208" customFormat="false" ht="15" hidden="false" customHeight="false" outlineLevel="0" collapsed="false">
      <c r="A208" s="157" t="s">
        <v>162</v>
      </c>
      <c r="B208" s="157"/>
      <c r="C208" s="157"/>
      <c r="D208" s="157"/>
      <c r="E208" s="157"/>
      <c r="F208" s="157"/>
      <c r="G208" s="157"/>
    </row>
    <row r="209" customFormat="false" ht="14.25" hidden="false" customHeight="true" outlineLevel="0" collapsed="false"/>
    <row r="210" customFormat="false" ht="12.75" hidden="false" customHeight="true" outlineLevel="0" collapsed="false">
      <c r="A210" s="158"/>
      <c r="B210" s="51" t="s">
        <v>163</v>
      </c>
      <c r="C210" s="51"/>
      <c r="D210" s="51"/>
      <c r="E210" s="51"/>
      <c r="F210" s="51" t="s">
        <v>144</v>
      </c>
      <c r="G210" s="51"/>
    </row>
    <row r="211" customFormat="false" ht="12.75" hidden="false" customHeight="true" outlineLevel="0" collapsed="false">
      <c r="A211" s="158"/>
      <c r="B211" s="51" t="s">
        <v>164</v>
      </c>
      <c r="C211" s="51"/>
      <c r="D211" s="51"/>
      <c r="E211" s="51"/>
      <c r="F211" s="51" t="s">
        <v>165</v>
      </c>
      <c r="G211" s="51"/>
    </row>
    <row r="212" customFormat="false" ht="12.75" hidden="false" customHeight="true" outlineLevel="0" collapsed="false">
      <c r="A212" s="47" t="s">
        <v>7</v>
      </c>
      <c r="B212" s="193" t="s">
        <v>166</v>
      </c>
      <c r="C212" s="193"/>
      <c r="D212" s="193"/>
      <c r="E212" s="193"/>
      <c r="F212" s="194" t="n">
        <f aca="false">C205</f>
        <v>3435.60487538264</v>
      </c>
      <c r="G212" s="194"/>
    </row>
    <row r="213" customFormat="false" ht="14.25" hidden="false" customHeight="false" outlineLevel="0" collapsed="false">
      <c r="A213" s="47" t="s">
        <v>9</v>
      </c>
      <c r="B213" s="193" t="s">
        <v>167</v>
      </c>
      <c r="C213" s="193"/>
      <c r="D213" s="193"/>
      <c r="E213" s="193"/>
      <c r="F213" s="194" t="n">
        <f aca="false">G206</f>
        <v>6871.20975076528</v>
      </c>
      <c r="G213" s="194"/>
    </row>
    <row r="214" customFormat="false" ht="24.75" hidden="false" customHeight="true" outlineLevel="0" collapsed="false">
      <c r="A214" s="47" t="s">
        <v>12</v>
      </c>
      <c r="B214" s="7" t="s">
        <v>180</v>
      </c>
      <c r="C214" s="7"/>
      <c r="D214" s="7"/>
      <c r="E214" s="7"/>
      <c r="F214" s="194" t="n">
        <f aca="false">F213*12</f>
        <v>82454.5170091833</v>
      </c>
      <c r="G214" s="194"/>
    </row>
    <row r="216" customFormat="false" ht="14.25" hidden="false" customHeight="true" outlineLevel="0" collapsed="false">
      <c r="A216" s="160" t="s">
        <v>169</v>
      </c>
      <c r="B216" s="160"/>
      <c r="C216" s="160"/>
      <c r="D216" s="160"/>
      <c r="E216" s="160"/>
      <c r="F216" s="160"/>
      <c r="G216" s="160"/>
    </row>
    <row r="217" customFormat="false" ht="30" hidden="false" customHeight="true" outlineLevel="0" collapsed="false"/>
    <row r="218" customFormat="false" ht="14.25" hidden="false" customHeight="true" outlineLevel="0" collapsed="false"/>
    <row r="219" customFormat="false" ht="14.25" hidden="false" customHeight="true" outlineLevel="0" collapsed="false"/>
    <row r="220" customFormat="false" ht="14.25" hidden="false" customHeight="true" outlineLevel="0" collapsed="false"/>
    <row r="221" customFormat="false" ht="12.75" hidden="false" customHeight="true" outlineLevel="0" collapsed="false"/>
    <row r="224" customFormat="false" ht="67.5" hidden="false" customHeight="true" outlineLevel="0" collapsed="false"/>
    <row r="225" customFormat="false" ht="36" hidden="false" customHeight="true" outlineLevel="0" collapsed="false"/>
    <row r="226" customFormat="false" ht="30" hidden="false" customHeight="true" outlineLevel="0" collapsed="false"/>
    <row r="227" customFormat="false" ht="13.5" hidden="false" customHeight="true" outlineLevel="0" collapsed="false"/>
  </sheetData>
  <mergeCells count="198"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31:G31"/>
    <mergeCell ref="A33:G33"/>
    <mergeCell ref="A35:G35"/>
    <mergeCell ref="A37:G37"/>
    <mergeCell ref="B38:E38"/>
    <mergeCell ref="F38:G38"/>
    <mergeCell ref="B39:E39"/>
    <mergeCell ref="F39:G39"/>
    <mergeCell ref="B40:E40"/>
    <mergeCell ref="F40:G40"/>
    <mergeCell ref="B41:E41"/>
    <mergeCell ref="F41:G41"/>
    <mergeCell ref="A43:G43"/>
    <mergeCell ref="A44:G44"/>
    <mergeCell ref="A45:G45"/>
    <mergeCell ref="A46:G46"/>
    <mergeCell ref="A47:G47"/>
    <mergeCell ref="B48:E48"/>
    <mergeCell ref="F48:G48"/>
    <mergeCell ref="B49:E49"/>
    <mergeCell ref="F49:G49"/>
    <mergeCell ref="B50:E50"/>
    <mergeCell ref="F50:G50"/>
    <mergeCell ref="A51:E51"/>
    <mergeCell ref="F51:G51"/>
    <mergeCell ref="A53:G54"/>
    <mergeCell ref="A55:G57"/>
    <mergeCell ref="A59:G59"/>
    <mergeCell ref="A61:G61"/>
    <mergeCell ref="A62:G62"/>
    <mergeCell ref="B63:E63"/>
    <mergeCell ref="B64:E64"/>
    <mergeCell ref="B65:E65"/>
    <mergeCell ref="A66:E66"/>
    <mergeCell ref="B67:E67"/>
    <mergeCell ref="A68:G70"/>
    <mergeCell ref="A71:G72"/>
    <mergeCell ref="A74:G75"/>
    <mergeCell ref="A77:G78"/>
    <mergeCell ref="A79:F79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0:E90"/>
    <mergeCell ref="A91:G92"/>
    <mergeCell ref="A93:G94"/>
    <mergeCell ref="A95:G95"/>
    <mergeCell ref="A96:G96"/>
    <mergeCell ref="B98:E98"/>
    <mergeCell ref="F98:G98"/>
    <mergeCell ref="B99:E99"/>
    <mergeCell ref="F99:G99"/>
    <mergeCell ref="B100:E100"/>
    <mergeCell ref="F100:G100"/>
    <mergeCell ref="B101:E101"/>
    <mergeCell ref="F101:G101"/>
    <mergeCell ref="B102:E102"/>
    <mergeCell ref="F102:G102"/>
    <mergeCell ref="B103:E103"/>
    <mergeCell ref="F103:G103"/>
    <mergeCell ref="A104:E104"/>
    <mergeCell ref="F104:G104"/>
    <mergeCell ref="A105:G105"/>
    <mergeCell ref="A106:G107"/>
    <mergeCell ref="A108:G108"/>
    <mergeCell ref="A110:G110"/>
    <mergeCell ref="B112:E112"/>
    <mergeCell ref="F112:G112"/>
    <mergeCell ref="B113:E113"/>
    <mergeCell ref="F113:G113"/>
    <mergeCell ref="B114:E114"/>
    <mergeCell ref="F114:G114"/>
    <mergeCell ref="B115:E115"/>
    <mergeCell ref="F115:G115"/>
    <mergeCell ref="A116:E116"/>
    <mergeCell ref="F116:G116"/>
    <mergeCell ref="A118:G118"/>
    <mergeCell ref="B119:E119"/>
    <mergeCell ref="B120:E120"/>
    <mergeCell ref="B121:E121"/>
    <mergeCell ref="B122:E122"/>
    <mergeCell ref="B123:E123"/>
    <mergeCell ref="A126:G126"/>
    <mergeCell ref="A127:G127"/>
    <mergeCell ref="A129:G129"/>
    <mergeCell ref="A131:G131"/>
    <mergeCell ref="A133:F133"/>
    <mergeCell ref="A135:G135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A146:G147"/>
    <mergeCell ref="A149:G149"/>
    <mergeCell ref="B151:E151"/>
    <mergeCell ref="B152:E152"/>
    <mergeCell ref="A153:E153"/>
    <mergeCell ref="A155:G156"/>
    <mergeCell ref="A158:G158"/>
    <mergeCell ref="A159:G159"/>
    <mergeCell ref="B160:E160"/>
    <mergeCell ref="B161:E161"/>
    <mergeCell ref="B162:E162"/>
    <mergeCell ref="B163:E163"/>
    <mergeCell ref="A165:G165"/>
    <mergeCell ref="B167:E167"/>
    <mergeCell ref="F167:G167"/>
    <mergeCell ref="B168:E168"/>
    <mergeCell ref="F168:G168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A173:G173"/>
    <mergeCell ref="A175:G175"/>
    <mergeCell ref="A177:F177"/>
    <mergeCell ref="B179:E179"/>
    <mergeCell ref="B180:E180"/>
    <mergeCell ref="B181:E181"/>
    <mergeCell ref="B182:E182"/>
    <mergeCell ref="B183:E183"/>
    <mergeCell ref="B184:E184"/>
    <mergeCell ref="B185:E185"/>
    <mergeCell ref="B186:E186"/>
    <mergeCell ref="A187:G187"/>
    <mergeCell ref="A188:G188"/>
    <mergeCell ref="A190:G190"/>
    <mergeCell ref="B192:E192"/>
    <mergeCell ref="F192:G192"/>
    <mergeCell ref="B193:E193"/>
    <mergeCell ref="F193:G193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A198:E198"/>
    <mergeCell ref="F198:G198"/>
    <mergeCell ref="B199:E199"/>
    <mergeCell ref="F199:G199"/>
    <mergeCell ref="A200:E200"/>
    <mergeCell ref="F200:G200"/>
    <mergeCell ref="A202:G202"/>
    <mergeCell ref="A204:B204"/>
    <mergeCell ref="A206:F206"/>
    <mergeCell ref="A208:G208"/>
    <mergeCell ref="B210:G210"/>
    <mergeCell ref="B211:E211"/>
    <mergeCell ref="F211:G211"/>
    <mergeCell ref="B212:E212"/>
    <mergeCell ref="F212:G212"/>
    <mergeCell ref="B213:E213"/>
    <mergeCell ref="F213:G213"/>
    <mergeCell ref="B214:E214"/>
    <mergeCell ref="F214:G214"/>
    <mergeCell ref="A216:G216"/>
  </mergeCells>
  <printOptions headings="false" gridLines="false" gridLinesSet="true" horizontalCentered="false" verticalCentered="false"/>
  <pageMargins left="0.511805555555555" right="0.7875" top="1.38958333333333" bottom="0.315277777777778" header="0.529861111111111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3:H28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I23" activeCellId="0" sqref="I23"/>
    </sheetView>
  </sheetViews>
  <sheetFormatPr defaultRowHeight="15" outlineLevelRow="0" outlineLevelCol="0"/>
  <cols>
    <col collapsed="false" customWidth="true" hidden="false" outlineLevel="0" max="1" min="1" style="195" width="8.29"/>
    <col collapsed="false" customWidth="true" hidden="false" outlineLevel="0" max="2" min="2" style="195" width="77.14"/>
    <col collapsed="false" customWidth="true" hidden="false" outlineLevel="0" max="3" min="3" style="195" width="7.71"/>
    <col collapsed="false" customWidth="true" hidden="false" outlineLevel="0" max="4" min="4" style="196" width="10.99"/>
    <col collapsed="false" customWidth="true" hidden="false" outlineLevel="0" max="5" min="5" style="196" width="8.57"/>
    <col collapsed="false" customWidth="true" hidden="false" outlineLevel="0" max="6" min="6" style="196" width="8.42"/>
    <col collapsed="false" customWidth="true" hidden="false" outlineLevel="0" max="7" min="7" style="196" width="8.71"/>
    <col collapsed="false" customWidth="true" hidden="false" outlineLevel="0" max="8" min="8" style="195" width="10.99"/>
    <col collapsed="false" customWidth="true" hidden="false" outlineLevel="0" max="1025" min="9" style="195" width="54.86"/>
  </cols>
  <sheetData>
    <row r="3" customFormat="false" ht="15" hidden="false" customHeight="false" outlineLevel="0" collapsed="false">
      <c r="A3" s="197" t="s">
        <v>181</v>
      </c>
    </row>
    <row r="4" customFormat="false" ht="15" hidden="false" customHeight="false" outlineLevel="0" collapsed="false">
      <c r="A4" s="197"/>
    </row>
    <row r="5" customFormat="false" ht="15" hidden="false" customHeight="false" outlineLevel="0" collapsed="false">
      <c r="A5" s="197" t="s">
        <v>182</v>
      </c>
    </row>
    <row r="6" customFormat="false" ht="15.75" hidden="false" customHeight="false" outlineLevel="0" collapsed="false">
      <c r="A6" s="198"/>
    </row>
    <row r="7" customFormat="false" ht="24" hidden="false" customHeight="true" outlineLevel="0" collapsed="false">
      <c r="A7" s="199" t="s">
        <v>183</v>
      </c>
      <c r="B7" s="200" t="s">
        <v>184</v>
      </c>
      <c r="C7" s="200" t="s">
        <v>185</v>
      </c>
      <c r="D7" s="201" t="s">
        <v>186</v>
      </c>
      <c r="E7" s="201" t="s">
        <v>187</v>
      </c>
      <c r="F7" s="201" t="s">
        <v>187</v>
      </c>
      <c r="G7" s="201" t="s">
        <v>187</v>
      </c>
      <c r="H7" s="202" t="s">
        <v>188</v>
      </c>
    </row>
    <row r="8" customFormat="false" ht="15" hidden="false" customHeight="false" outlineLevel="0" collapsed="false">
      <c r="A8" s="199"/>
      <c r="B8" s="200"/>
      <c r="C8" s="200"/>
      <c r="D8" s="203" t="s">
        <v>189</v>
      </c>
      <c r="E8" s="203" t="s">
        <v>190</v>
      </c>
      <c r="F8" s="203" t="s">
        <v>191</v>
      </c>
      <c r="G8" s="203" t="s">
        <v>190</v>
      </c>
      <c r="H8" s="202"/>
    </row>
    <row r="9" customFormat="false" ht="24" hidden="false" customHeight="false" outlineLevel="0" collapsed="false">
      <c r="A9" s="199"/>
      <c r="B9" s="200"/>
      <c r="C9" s="200"/>
      <c r="D9" s="203"/>
      <c r="E9" s="203" t="s">
        <v>192</v>
      </c>
      <c r="F9" s="203" t="s">
        <v>189</v>
      </c>
      <c r="G9" s="203" t="s">
        <v>193</v>
      </c>
      <c r="H9" s="202"/>
    </row>
    <row r="10" customFormat="false" ht="15" hidden="false" customHeight="false" outlineLevel="0" collapsed="false">
      <c r="A10" s="199"/>
      <c r="B10" s="200"/>
      <c r="C10" s="200"/>
      <c r="D10" s="203"/>
      <c r="E10" s="203"/>
      <c r="F10" s="203"/>
      <c r="G10" s="203"/>
      <c r="H10" s="202"/>
    </row>
    <row r="11" customFormat="false" ht="15" hidden="false" customHeight="false" outlineLevel="0" collapsed="false">
      <c r="A11" s="199"/>
      <c r="B11" s="200"/>
      <c r="C11" s="200"/>
      <c r="D11" s="203" t="s">
        <v>194</v>
      </c>
      <c r="E11" s="203"/>
      <c r="F11" s="203"/>
      <c r="G11" s="203"/>
      <c r="H11" s="202"/>
    </row>
    <row r="12" customFormat="false" ht="24.75" hidden="false" customHeight="false" outlineLevel="0" collapsed="false">
      <c r="A12" s="199"/>
      <c r="B12" s="200"/>
      <c r="C12" s="200"/>
      <c r="D12" s="204"/>
      <c r="E12" s="205" t="s">
        <v>195</v>
      </c>
      <c r="F12" s="205" t="s">
        <v>196</v>
      </c>
      <c r="G12" s="205" t="s">
        <v>197</v>
      </c>
      <c r="H12" s="202"/>
    </row>
    <row r="13" customFormat="false" ht="48.75" hidden="false" customHeight="false" outlineLevel="0" collapsed="false">
      <c r="A13" s="206" t="n">
        <v>1</v>
      </c>
      <c r="B13" s="207" t="s">
        <v>198</v>
      </c>
      <c r="C13" s="206" t="s">
        <v>185</v>
      </c>
      <c r="D13" s="208" t="n">
        <v>0</v>
      </c>
      <c r="E13" s="209" t="n">
        <v>0</v>
      </c>
      <c r="F13" s="210" t="n">
        <f aca="false">D13*E13</f>
        <v>0</v>
      </c>
      <c r="G13" s="210" t="s">
        <v>199</v>
      </c>
      <c r="H13" s="211" t="s">
        <v>200</v>
      </c>
    </row>
    <row r="14" customFormat="false" ht="24.75" hidden="false" customHeight="false" outlineLevel="0" collapsed="false">
      <c r="A14" s="206" t="n">
        <v>2</v>
      </c>
      <c r="B14" s="207" t="s">
        <v>201</v>
      </c>
      <c r="C14" s="206" t="s">
        <v>202</v>
      </c>
      <c r="D14" s="208" t="n">
        <v>27</v>
      </c>
      <c r="E14" s="209" t="n">
        <v>27</v>
      </c>
      <c r="F14" s="210" t="n">
        <f aca="false">D14*E14</f>
        <v>729</v>
      </c>
      <c r="G14" s="210" t="n">
        <f aca="false">F14/12</f>
        <v>60.75</v>
      </c>
      <c r="H14" s="211" t="s">
        <v>200</v>
      </c>
    </row>
    <row r="15" customFormat="false" ht="48.75" hidden="false" customHeight="false" outlineLevel="0" collapsed="false">
      <c r="A15" s="206" t="n">
        <v>3</v>
      </c>
      <c r="B15" s="207" t="s">
        <v>203</v>
      </c>
      <c r="C15" s="206" t="s">
        <v>185</v>
      </c>
      <c r="D15" s="208" t="n">
        <v>27</v>
      </c>
      <c r="E15" s="209" t="n">
        <v>8</v>
      </c>
      <c r="F15" s="210" t="n">
        <f aca="false">D15*E15</f>
        <v>216</v>
      </c>
      <c r="G15" s="210" t="n">
        <f aca="false">F15/12</f>
        <v>18</v>
      </c>
      <c r="H15" s="211" t="s">
        <v>204</v>
      </c>
    </row>
    <row r="16" customFormat="false" ht="36.75" hidden="false" customHeight="false" outlineLevel="0" collapsed="false">
      <c r="A16" s="206" t="n">
        <v>4</v>
      </c>
      <c r="B16" s="207" t="s">
        <v>205</v>
      </c>
      <c r="C16" s="206" t="s">
        <v>185</v>
      </c>
      <c r="D16" s="212" t="n">
        <v>0</v>
      </c>
      <c r="E16" s="209" t="n">
        <v>0</v>
      </c>
      <c r="F16" s="210" t="n">
        <f aca="false">D16*E16</f>
        <v>0</v>
      </c>
      <c r="G16" s="210" t="s">
        <v>199</v>
      </c>
      <c r="H16" s="211" t="s">
        <v>206</v>
      </c>
    </row>
    <row r="17" customFormat="false" ht="24.75" hidden="false" customHeight="false" outlineLevel="0" collapsed="false">
      <c r="A17" s="206" t="n">
        <v>5</v>
      </c>
      <c r="B17" s="207" t="s">
        <v>207</v>
      </c>
      <c r="C17" s="206" t="s">
        <v>208</v>
      </c>
      <c r="D17" s="208" t="n">
        <v>3</v>
      </c>
      <c r="E17" s="209" t="n">
        <v>17.8</v>
      </c>
      <c r="F17" s="210" t="n">
        <f aca="false">D17*E17</f>
        <v>53.4</v>
      </c>
      <c r="G17" s="210" t="n">
        <f aca="false">F17/12</f>
        <v>4.45</v>
      </c>
      <c r="H17" s="211" t="s">
        <v>209</v>
      </c>
    </row>
    <row r="18" customFormat="false" ht="24.75" hidden="false" customHeight="false" outlineLevel="0" collapsed="false">
      <c r="A18" s="206" t="n">
        <v>6</v>
      </c>
      <c r="B18" s="207" t="s">
        <v>210</v>
      </c>
      <c r="C18" s="206" t="s">
        <v>202</v>
      </c>
      <c r="D18" s="208" t="n">
        <v>27</v>
      </c>
      <c r="E18" s="209" t="n">
        <v>3.2</v>
      </c>
      <c r="F18" s="210" t="n">
        <f aca="false">D18*E18</f>
        <v>86.4</v>
      </c>
      <c r="G18" s="210" t="n">
        <f aca="false">F18/12</f>
        <v>7.2</v>
      </c>
      <c r="H18" s="211" t="s">
        <v>209</v>
      </c>
    </row>
    <row r="19" customFormat="false" ht="15.75" hidden="false" customHeight="false" outlineLevel="0" collapsed="false">
      <c r="A19" s="206" t="n">
        <v>7</v>
      </c>
      <c r="B19" s="207" t="s">
        <v>211</v>
      </c>
      <c r="C19" s="206" t="s">
        <v>202</v>
      </c>
      <c r="D19" s="208" t="n">
        <v>0</v>
      </c>
      <c r="E19" s="209" t="n">
        <v>0</v>
      </c>
      <c r="F19" s="210" t="n">
        <f aca="false">D19*E19</f>
        <v>0</v>
      </c>
      <c r="G19" s="210" t="s">
        <v>199</v>
      </c>
      <c r="H19" s="211" t="s">
        <v>212</v>
      </c>
    </row>
    <row r="20" customFormat="false" ht="36.75" hidden="false" customHeight="false" outlineLevel="0" collapsed="false">
      <c r="A20" s="206" t="n">
        <v>8</v>
      </c>
      <c r="B20" s="207" t="s">
        <v>213</v>
      </c>
      <c r="C20" s="206" t="s">
        <v>202</v>
      </c>
      <c r="D20" s="208" t="n">
        <v>12</v>
      </c>
      <c r="E20" s="209" t="n">
        <v>6</v>
      </c>
      <c r="F20" s="210" t="n">
        <f aca="false">D20*E20</f>
        <v>72</v>
      </c>
      <c r="G20" s="210" t="n">
        <f aca="false">F20/12</f>
        <v>6</v>
      </c>
      <c r="H20" s="211" t="s">
        <v>212</v>
      </c>
    </row>
    <row r="21" customFormat="false" ht="36.75" hidden="false" customHeight="false" outlineLevel="0" collapsed="false">
      <c r="A21" s="206" t="n">
        <v>9</v>
      </c>
      <c r="B21" s="207" t="s">
        <v>214</v>
      </c>
      <c r="C21" s="206" t="s">
        <v>202</v>
      </c>
      <c r="D21" s="208" t="n">
        <v>27</v>
      </c>
      <c r="E21" s="209" t="n">
        <v>4</v>
      </c>
      <c r="F21" s="210" t="n">
        <f aca="false">D21*E21</f>
        <v>108</v>
      </c>
      <c r="G21" s="210" t="n">
        <f aca="false">F21/12</f>
        <v>9</v>
      </c>
      <c r="H21" s="211" t="s">
        <v>212</v>
      </c>
    </row>
    <row r="22" customFormat="false" ht="24.75" hidden="false" customHeight="false" outlineLevel="0" collapsed="false">
      <c r="A22" s="206" t="n">
        <v>10</v>
      </c>
      <c r="B22" s="207" t="s">
        <v>215</v>
      </c>
      <c r="C22" s="206" t="s">
        <v>208</v>
      </c>
      <c r="D22" s="208" t="n">
        <v>2</v>
      </c>
      <c r="E22" s="209" t="n">
        <v>280</v>
      </c>
      <c r="F22" s="210" t="n">
        <f aca="false">D22*E22</f>
        <v>560</v>
      </c>
      <c r="G22" s="210" t="n">
        <f aca="false">F22/12</f>
        <v>46.6666666666667</v>
      </c>
      <c r="H22" s="211" t="s">
        <v>212</v>
      </c>
    </row>
    <row r="23" customFormat="false" ht="36.75" hidden="false" customHeight="false" outlineLevel="0" collapsed="false">
      <c r="A23" s="206" t="n">
        <v>11</v>
      </c>
      <c r="B23" s="213" t="s">
        <v>216</v>
      </c>
      <c r="C23" s="206" t="s">
        <v>185</v>
      </c>
      <c r="D23" s="208" t="n">
        <v>12</v>
      </c>
      <c r="E23" s="209" t="n">
        <v>3</v>
      </c>
      <c r="F23" s="210" t="n">
        <f aca="false">D23*E23</f>
        <v>36</v>
      </c>
      <c r="G23" s="210" t="n">
        <f aca="false">F23/12</f>
        <v>3</v>
      </c>
      <c r="H23" s="211" t="s">
        <v>217</v>
      </c>
    </row>
    <row r="24" customFormat="false" ht="15.75" hidden="false" customHeight="false" outlineLevel="0" collapsed="false">
      <c r="A24" s="206" t="n">
        <v>12</v>
      </c>
      <c r="B24" s="207" t="s">
        <v>218</v>
      </c>
      <c r="C24" s="206" t="s">
        <v>219</v>
      </c>
      <c r="D24" s="208" t="n">
        <v>12</v>
      </c>
      <c r="E24" s="209" t="n">
        <v>45</v>
      </c>
      <c r="F24" s="210" t="n">
        <f aca="false">D24*E24</f>
        <v>540</v>
      </c>
      <c r="G24" s="210" t="n">
        <f aca="false">F24/12</f>
        <v>45</v>
      </c>
      <c r="H24" s="211" t="s">
        <v>220</v>
      </c>
    </row>
    <row r="25" customFormat="false" ht="60.75" hidden="false" customHeight="false" outlineLevel="0" collapsed="false">
      <c r="A25" s="206" t="n">
        <v>13</v>
      </c>
      <c r="B25" s="207" t="s">
        <v>221</v>
      </c>
      <c r="C25" s="206" t="s">
        <v>185</v>
      </c>
      <c r="D25" s="212" t="n">
        <v>2</v>
      </c>
      <c r="E25" s="209" t="n">
        <v>55</v>
      </c>
      <c r="F25" s="210" t="n">
        <f aca="false">D25*E25</f>
        <v>110</v>
      </c>
      <c r="G25" s="210" t="n">
        <f aca="false">F25/12</f>
        <v>9.16666666666667</v>
      </c>
      <c r="H25" s="211" t="s">
        <v>222</v>
      </c>
    </row>
    <row r="26" customFormat="false" ht="15.75" hidden="false" customHeight="true" outlineLevel="0" collapsed="false">
      <c r="A26" s="214" t="s">
        <v>223</v>
      </c>
      <c r="B26" s="214"/>
      <c r="C26" s="214"/>
      <c r="D26" s="214"/>
      <c r="E26" s="214"/>
      <c r="F26" s="214"/>
      <c r="G26" s="215" t="n">
        <f aca="false">SUM(G13:G25)</f>
        <v>209.233333333333</v>
      </c>
    </row>
    <row r="27" customFormat="false" ht="15.75" hidden="false" customHeight="true" outlineLevel="0" collapsed="false">
      <c r="A27" s="214" t="s">
        <v>224</v>
      </c>
      <c r="B27" s="214"/>
      <c r="C27" s="214"/>
      <c r="D27" s="214"/>
      <c r="E27" s="214"/>
      <c r="F27" s="214"/>
      <c r="G27" s="216" t="n">
        <v>8</v>
      </c>
    </row>
    <row r="28" customFormat="false" ht="15.75" hidden="false" customHeight="true" outlineLevel="0" collapsed="false">
      <c r="A28" s="214" t="s">
        <v>225</v>
      </c>
      <c r="B28" s="214"/>
      <c r="C28" s="214"/>
      <c r="D28" s="214"/>
      <c r="E28" s="214"/>
      <c r="F28" s="214"/>
      <c r="G28" s="217" t="n">
        <f aca="false">G26/G27</f>
        <v>26.1541666666667</v>
      </c>
    </row>
  </sheetData>
  <mergeCells count="7">
    <mergeCell ref="A7:A12"/>
    <mergeCell ref="B7:B12"/>
    <mergeCell ref="C7:C12"/>
    <mergeCell ref="H7:H12"/>
    <mergeCell ref="A26:F26"/>
    <mergeCell ref="A27:F27"/>
    <mergeCell ref="A28:F28"/>
  </mergeCells>
  <printOptions headings="false" gridLines="false" gridLinesSet="true" horizontalCentered="false" verticalCentered="false"/>
  <pageMargins left="0.511805555555555" right="0.511805555555555" top="1.23958333333333" bottom="0.39375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3:H16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I14" activeCellId="0" sqref="I14"/>
    </sheetView>
  </sheetViews>
  <sheetFormatPr defaultRowHeight="15" outlineLevelRow="0" outlineLevelCol="0"/>
  <cols>
    <col collapsed="false" customWidth="true" hidden="false" outlineLevel="0" max="1" min="1" style="195" width="7.57"/>
    <col collapsed="false" customWidth="true" hidden="false" outlineLevel="0" max="2" min="2" style="195" width="71.57"/>
    <col collapsed="false" customWidth="true" hidden="false" outlineLevel="0" max="3" min="3" style="195" width="8.14"/>
    <col collapsed="false" customWidth="true" hidden="false" outlineLevel="0" max="4" min="4" style="195" width="10.99"/>
    <col collapsed="false" customWidth="true" hidden="false" outlineLevel="0" max="5" min="5" style="195" width="8.57"/>
    <col collapsed="false" customWidth="true" hidden="false" outlineLevel="0" max="6" min="6" style="195" width="8.42"/>
    <col collapsed="false" customWidth="true" hidden="false" outlineLevel="0" max="7" min="7" style="195" width="8.71"/>
    <col collapsed="false" customWidth="true" hidden="false" outlineLevel="0" max="8" min="8" style="195" width="10"/>
    <col collapsed="false" customWidth="true" hidden="false" outlineLevel="0" max="1025" min="9" style="195" width="71.57"/>
  </cols>
  <sheetData>
    <row r="3" customFormat="false" ht="15" hidden="false" customHeight="false" outlineLevel="0" collapsed="false">
      <c r="A3" s="197" t="s">
        <v>226</v>
      </c>
    </row>
    <row r="4" customFormat="false" ht="15" hidden="false" customHeight="false" outlineLevel="0" collapsed="false">
      <c r="A4" s="198"/>
    </row>
    <row r="5" customFormat="false" ht="15.75" hidden="false" customHeight="false" outlineLevel="0" collapsed="false">
      <c r="A5" s="198"/>
    </row>
    <row r="6" customFormat="false" ht="15" hidden="false" customHeight="true" outlineLevel="0" collapsed="false">
      <c r="A6" s="199" t="s">
        <v>183</v>
      </c>
      <c r="B6" s="200" t="s">
        <v>184</v>
      </c>
      <c r="C6" s="200" t="s">
        <v>185</v>
      </c>
      <c r="D6" s="218" t="s">
        <v>186</v>
      </c>
      <c r="E6" s="218" t="s">
        <v>187</v>
      </c>
      <c r="F6" s="218" t="s">
        <v>187</v>
      </c>
      <c r="G6" s="218" t="s">
        <v>187</v>
      </c>
      <c r="H6" s="202" t="s">
        <v>227</v>
      </c>
    </row>
    <row r="7" customFormat="false" ht="15" hidden="false" customHeight="false" outlineLevel="0" collapsed="false">
      <c r="A7" s="199"/>
      <c r="B7" s="200"/>
      <c r="C7" s="200"/>
      <c r="D7" s="219" t="s">
        <v>189</v>
      </c>
      <c r="E7" s="219" t="s">
        <v>190</v>
      </c>
      <c r="F7" s="219" t="s">
        <v>191</v>
      </c>
      <c r="G7" s="219" t="s">
        <v>190</v>
      </c>
      <c r="H7" s="202"/>
    </row>
    <row r="8" customFormat="false" ht="15" hidden="false" customHeight="false" outlineLevel="0" collapsed="false">
      <c r="A8" s="199"/>
      <c r="B8" s="200"/>
      <c r="C8" s="200"/>
      <c r="D8" s="219"/>
      <c r="E8" s="219" t="s">
        <v>192</v>
      </c>
      <c r="F8" s="219" t="s">
        <v>189</v>
      </c>
      <c r="G8" s="219" t="s">
        <v>193</v>
      </c>
      <c r="H8" s="202"/>
    </row>
    <row r="9" customFormat="false" ht="15" hidden="false" customHeight="false" outlineLevel="0" collapsed="false">
      <c r="A9" s="199"/>
      <c r="B9" s="200"/>
      <c r="C9" s="200"/>
      <c r="D9" s="219"/>
      <c r="E9" s="219"/>
      <c r="F9" s="219"/>
      <c r="G9" s="219"/>
      <c r="H9" s="202"/>
    </row>
    <row r="10" customFormat="false" ht="15" hidden="false" customHeight="false" outlineLevel="0" collapsed="false">
      <c r="A10" s="199"/>
      <c r="B10" s="200"/>
      <c r="C10" s="200"/>
      <c r="D10" s="219" t="s">
        <v>194</v>
      </c>
      <c r="E10" s="219"/>
      <c r="F10" s="219"/>
      <c r="G10" s="219"/>
      <c r="H10" s="202"/>
    </row>
    <row r="11" customFormat="false" ht="15.75" hidden="false" customHeight="false" outlineLevel="0" collapsed="false">
      <c r="A11" s="199"/>
      <c r="B11" s="200"/>
      <c r="C11" s="200"/>
      <c r="D11" s="220"/>
      <c r="E11" s="221" t="s">
        <v>195</v>
      </c>
      <c r="F11" s="221" t="s">
        <v>196</v>
      </c>
      <c r="G11" s="221" t="s">
        <v>197</v>
      </c>
      <c r="H11" s="202"/>
    </row>
    <row r="12" customFormat="false" ht="48.75" hidden="false" customHeight="false" outlineLevel="0" collapsed="false">
      <c r="A12" s="206" t="n">
        <v>1</v>
      </c>
      <c r="B12" s="207" t="s">
        <v>228</v>
      </c>
      <c r="C12" s="206" t="s">
        <v>229</v>
      </c>
      <c r="D12" s="222" t="n">
        <v>2</v>
      </c>
      <c r="E12" s="209" t="n">
        <v>30</v>
      </c>
      <c r="F12" s="210" t="n">
        <f aca="false">D12*E12</f>
        <v>60</v>
      </c>
      <c r="G12" s="210" t="n">
        <f aca="false">F12/12</f>
        <v>5</v>
      </c>
      <c r="H12" s="211" t="s">
        <v>230</v>
      </c>
    </row>
    <row r="13" customFormat="false" ht="24.75" hidden="false" customHeight="false" outlineLevel="0" collapsed="false">
      <c r="A13" s="206" t="n">
        <v>2</v>
      </c>
      <c r="B13" s="207" t="s">
        <v>231</v>
      </c>
      <c r="C13" s="206" t="s">
        <v>185</v>
      </c>
      <c r="D13" s="222" t="n">
        <v>2</v>
      </c>
      <c r="E13" s="209" t="n">
        <v>11.5</v>
      </c>
      <c r="F13" s="210" t="n">
        <f aca="false">D13*E13</f>
        <v>23</v>
      </c>
      <c r="G13" s="210" t="n">
        <f aca="false">F13/12</f>
        <v>1.91666666666667</v>
      </c>
      <c r="H13" s="211" t="s">
        <v>230</v>
      </c>
    </row>
    <row r="14" customFormat="false" ht="36.75" hidden="false" customHeight="false" outlineLevel="0" collapsed="false">
      <c r="A14" s="206" t="n">
        <v>3</v>
      </c>
      <c r="B14" s="207" t="s">
        <v>232</v>
      </c>
      <c r="C14" s="206" t="s">
        <v>185</v>
      </c>
      <c r="D14" s="222" t="n">
        <v>2</v>
      </c>
      <c r="E14" s="209" t="n">
        <v>33</v>
      </c>
      <c r="F14" s="210" t="n">
        <f aca="false">D14*E14</f>
        <v>66</v>
      </c>
      <c r="G14" s="210" t="n">
        <f aca="false">F14/12</f>
        <v>5.5</v>
      </c>
      <c r="H14" s="223" t="s">
        <v>233</v>
      </c>
    </row>
    <row r="15" customFormat="false" ht="24.75" hidden="false" customHeight="false" outlineLevel="0" collapsed="false">
      <c r="A15" s="206" t="n">
        <v>4</v>
      </c>
      <c r="B15" s="207" t="s">
        <v>234</v>
      </c>
      <c r="C15" s="206" t="s">
        <v>185</v>
      </c>
      <c r="D15" s="222" t="n">
        <v>2</v>
      </c>
      <c r="E15" s="209" t="n">
        <v>20</v>
      </c>
      <c r="F15" s="210" t="n">
        <f aca="false">D15*E15</f>
        <v>40</v>
      </c>
      <c r="G15" s="210" t="n">
        <f aca="false">F15/12</f>
        <v>3.33333333333333</v>
      </c>
      <c r="H15" s="211" t="s">
        <v>235</v>
      </c>
    </row>
    <row r="16" customFormat="false" ht="15.75" hidden="false" customHeight="true" outlineLevel="0" collapsed="false">
      <c r="A16" s="214" t="s">
        <v>236</v>
      </c>
      <c r="B16" s="214"/>
      <c r="C16" s="214"/>
      <c r="D16" s="214"/>
      <c r="E16" s="214"/>
      <c r="F16" s="214"/>
      <c r="G16" s="224" t="n">
        <f aca="false">SUM(G12:G15)</f>
        <v>15.75</v>
      </c>
    </row>
  </sheetData>
  <mergeCells count="5">
    <mergeCell ref="A6:A11"/>
    <mergeCell ref="B6:B11"/>
    <mergeCell ref="C6:C11"/>
    <mergeCell ref="H6:H11"/>
    <mergeCell ref="A16:F16"/>
  </mergeCells>
  <printOptions headings="false" gridLines="false" gridLinesSet="true" horizontalCentered="false" verticalCentered="false"/>
  <pageMargins left="0.511805555555555" right="0.511805555555555" top="1.23958333333333" bottom="0.39375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61"/>
  <sheetViews>
    <sheetView showFormulas="false" showGridLines="true" showRowColHeaders="true" showZeros="true" rightToLeft="false" tabSelected="false" showOutlineSymbols="true" defaultGridColor="true" view="normal" topLeftCell="C14" colorId="64" zoomScale="100" zoomScaleNormal="100" zoomScalePageLayoutView="100" workbookViewId="0">
      <selection pane="topLeft" activeCell="I5" activeCellId="0" sqref="I5"/>
    </sheetView>
  </sheetViews>
  <sheetFormatPr defaultRowHeight="15" outlineLevelRow="0" outlineLevelCol="0"/>
  <cols>
    <col collapsed="false" customWidth="true" hidden="false" outlineLevel="0" max="1" min="1" style="195" width="7.42"/>
    <col collapsed="false" customWidth="true" hidden="false" outlineLevel="0" max="2" min="2" style="195" width="76.14"/>
    <col collapsed="false" customWidth="true" hidden="false" outlineLevel="0" max="3" min="3" style="195" width="8.14"/>
    <col collapsed="false" customWidth="true" hidden="false" outlineLevel="0" max="4" min="4" style="195" width="10.99"/>
    <col collapsed="false" customWidth="true" hidden="false" outlineLevel="0" max="5" min="5" style="196" width="8.71"/>
    <col collapsed="false" customWidth="true" hidden="false" outlineLevel="0" max="6" min="6" style="196" width="13.86"/>
    <col collapsed="false" customWidth="true" hidden="false" outlineLevel="0" max="7" min="7" style="195" width="11.99"/>
    <col collapsed="false" customWidth="true" hidden="false" outlineLevel="0" max="8" min="8" style="195" width="12.14"/>
    <col collapsed="false" customWidth="true" hidden="false" outlineLevel="0" max="16" min="9" style="195" width="51.42"/>
    <col collapsed="false" customWidth="true" hidden="false" outlineLevel="0" max="1025" min="17" style="195" width="9.14"/>
  </cols>
  <sheetData>
    <row r="2" customFormat="false" ht="15" hidden="false" customHeight="false" outlineLevel="0" collapsed="false">
      <c r="A2" s="197" t="s">
        <v>237</v>
      </c>
    </row>
    <row r="3" customFormat="false" ht="15" hidden="false" customHeight="false" outlineLevel="0" collapsed="false">
      <c r="A3" s="197"/>
    </row>
    <row r="4" customFormat="false" ht="15" hidden="false" customHeight="false" outlineLevel="0" collapsed="false">
      <c r="A4" s="197" t="s">
        <v>238</v>
      </c>
    </row>
    <row r="5" customFormat="false" ht="15.75" hidden="false" customHeight="false" outlineLevel="0" collapsed="false">
      <c r="A5" s="197"/>
    </row>
    <row r="6" customFormat="false" ht="15" hidden="false" customHeight="true" outlineLevel="0" collapsed="false">
      <c r="A6" s="199" t="s">
        <v>183</v>
      </c>
      <c r="B6" s="200" t="s">
        <v>184</v>
      </c>
      <c r="C6" s="200" t="s">
        <v>185</v>
      </c>
      <c r="D6" s="218" t="s">
        <v>186</v>
      </c>
      <c r="E6" s="201" t="s">
        <v>187</v>
      </c>
      <c r="F6" s="201" t="s">
        <v>187</v>
      </c>
      <c r="G6" s="218" t="s">
        <v>187</v>
      </c>
      <c r="H6" s="202" t="s">
        <v>227</v>
      </c>
    </row>
    <row r="7" customFormat="false" ht="15" hidden="false" customHeight="false" outlineLevel="0" collapsed="false">
      <c r="A7" s="199"/>
      <c r="B7" s="200"/>
      <c r="C7" s="200"/>
      <c r="D7" s="219" t="s">
        <v>189</v>
      </c>
      <c r="E7" s="203" t="s">
        <v>190</v>
      </c>
      <c r="F7" s="203" t="s">
        <v>191</v>
      </c>
      <c r="G7" s="219" t="s">
        <v>190</v>
      </c>
      <c r="H7" s="202"/>
    </row>
    <row r="8" customFormat="false" ht="24" hidden="false" customHeight="false" outlineLevel="0" collapsed="false">
      <c r="A8" s="199"/>
      <c r="B8" s="200"/>
      <c r="C8" s="200"/>
      <c r="D8" s="219"/>
      <c r="E8" s="203" t="s">
        <v>192</v>
      </c>
      <c r="F8" s="203" t="s">
        <v>189</v>
      </c>
      <c r="G8" s="219" t="s">
        <v>193</v>
      </c>
      <c r="H8" s="202"/>
    </row>
    <row r="9" customFormat="false" ht="15" hidden="false" customHeight="false" outlineLevel="0" collapsed="false">
      <c r="A9" s="199"/>
      <c r="B9" s="200"/>
      <c r="C9" s="200"/>
      <c r="D9" s="219"/>
      <c r="E9" s="203"/>
      <c r="F9" s="203"/>
      <c r="G9" s="219"/>
      <c r="H9" s="202"/>
    </row>
    <row r="10" customFormat="false" ht="15" hidden="false" customHeight="false" outlineLevel="0" collapsed="false">
      <c r="A10" s="199"/>
      <c r="B10" s="200"/>
      <c r="C10" s="200"/>
      <c r="D10" s="219" t="s">
        <v>194</v>
      </c>
      <c r="E10" s="203"/>
      <c r="F10" s="203"/>
      <c r="G10" s="219"/>
      <c r="H10" s="202"/>
    </row>
    <row r="11" customFormat="false" ht="15.75" hidden="false" customHeight="false" outlineLevel="0" collapsed="false">
      <c r="A11" s="199"/>
      <c r="B11" s="200"/>
      <c r="C11" s="200"/>
      <c r="D11" s="220"/>
      <c r="E11" s="205" t="s">
        <v>195</v>
      </c>
      <c r="F11" s="205" t="s">
        <v>196</v>
      </c>
      <c r="G11" s="221" t="s">
        <v>197</v>
      </c>
      <c r="H11" s="202"/>
    </row>
    <row r="12" customFormat="false" ht="24.75" hidden="false" customHeight="false" outlineLevel="0" collapsed="false">
      <c r="A12" s="206" t="n">
        <v>1</v>
      </c>
      <c r="B12" s="213" t="s">
        <v>239</v>
      </c>
      <c r="C12" s="206" t="s">
        <v>240</v>
      </c>
      <c r="D12" s="225" t="n">
        <v>60</v>
      </c>
      <c r="E12" s="209" t="n">
        <v>7.8</v>
      </c>
      <c r="F12" s="210" t="n">
        <f aca="false">D12*E12</f>
        <v>468</v>
      </c>
      <c r="G12" s="210" t="n">
        <f aca="false">F12/12</f>
        <v>39</v>
      </c>
      <c r="H12" s="211" t="s">
        <v>241</v>
      </c>
    </row>
    <row r="13" customFormat="false" ht="15.75" hidden="false" customHeight="false" outlineLevel="0" collapsed="false">
      <c r="A13" s="206" t="n">
        <v>2</v>
      </c>
      <c r="B13" s="213" t="s">
        <v>242</v>
      </c>
      <c r="C13" s="206" t="s">
        <v>243</v>
      </c>
      <c r="D13" s="225" t="n">
        <v>60</v>
      </c>
      <c r="E13" s="209" t="n">
        <v>3.6</v>
      </c>
      <c r="F13" s="210" t="n">
        <f aca="false">D13*E13</f>
        <v>216</v>
      </c>
      <c r="G13" s="210" t="n">
        <f aca="false">F13/12</f>
        <v>18</v>
      </c>
      <c r="H13" s="211" t="s">
        <v>244</v>
      </c>
    </row>
    <row r="14" customFormat="false" ht="24.75" hidden="false" customHeight="false" outlineLevel="0" collapsed="false">
      <c r="A14" s="206" t="n">
        <v>3</v>
      </c>
      <c r="B14" s="213" t="s">
        <v>245</v>
      </c>
      <c r="C14" s="206" t="s">
        <v>219</v>
      </c>
      <c r="D14" s="225" t="n">
        <v>60</v>
      </c>
      <c r="E14" s="209" t="n">
        <v>6.9</v>
      </c>
      <c r="F14" s="210" t="n">
        <f aca="false">D14*E14</f>
        <v>414</v>
      </c>
      <c r="G14" s="210" t="n">
        <f aca="false">F14/12</f>
        <v>34.5</v>
      </c>
      <c r="H14" s="211" t="s">
        <v>246</v>
      </c>
    </row>
    <row r="15" customFormat="false" ht="24.75" hidden="false" customHeight="false" outlineLevel="0" collapsed="false">
      <c r="A15" s="206" t="n">
        <v>4</v>
      </c>
      <c r="B15" s="207" t="s">
        <v>247</v>
      </c>
      <c r="C15" s="206" t="s">
        <v>185</v>
      </c>
      <c r="D15" s="225" t="n">
        <v>12</v>
      </c>
      <c r="E15" s="209" t="n">
        <v>5.5</v>
      </c>
      <c r="F15" s="210" t="n">
        <f aca="false">D15*E15</f>
        <v>66</v>
      </c>
      <c r="G15" s="210" t="n">
        <f aca="false">F15/12</f>
        <v>5.5</v>
      </c>
      <c r="H15" s="211" t="s">
        <v>248</v>
      </c>
    </row>
    <row r="16" customFormat="false" ht="24.75" hidden="false" customHeight="false" outlineLevel="0" collapsed="false">
      <c r="A16" s="206" t="n">
        <v>5</v>
      </c>
      <c r="B16" s="207" t="s">
        <v>249</v>
      </c>
      <c r="C16" s="206" t="s">
        <v>185</v>
      </c>
      <c r="D16" s="225" t="n">
        <v>12</v>
      </c>
      <c r="E16" s="209" t="n">
        <v>5.5</v>
      </c>
      <c r="F16" s="210" t="n">
        <f aca="false">D16*E16</f>
        <v>66</v>
      </c>
      <c r="G16" s="210" t="n">
        <f aca="false">F16/12</f>
        <v>5.5</v>
      </c>
      <c r="H16" s="211" t="s">
        <v>248</v>
      </c>
    </row>
    <row r="17" customFormat="false" ht="24.75" hidden="false" customHeight="false" outlineLevel="0" collapsed="false">
      <c r="A17" s="206" t="n">
        <v>6</v>
      </c>
      <c r="B17" s="207" t="s">
        <v>250</v>
      </c>
      <c r="C17" s="206" t="s">
        <v>185</v>
      </c>
      <c r="D17" s="206" t="n">
        <v>6</v>
      </c>
      <c r="E17" s="209" t="n">
        <v>5.5</v>
      </c>
      <c r="F17" s="210" t="n">
        <f aca="false">D17*E17</f>
        <v>33</v>
      </c>
      <c r="G17" s="210" t="n">
        <f aca="false">F17/12</f>
        <v>2.75</v>
      </c>
      <c r="H17" s="211" t="s">
        <v>248</v>
      </c>
    </row>
    <row r="18" customFormat="false" ht="24.75" hidden="false" customHeight="false" outlineLevel="0" collapsed="false">
      <c r="A18" s="206" t="n">
        <v>7</v>
      </c>
      <c r="B18" s="207" t="s">
        <v>251</v>
      </c>
      <c r="C18" s="206" t="s">
        <v>185</v>
      </c>
      <c r="D18" s="225" t="n">
        <v>6</v>
      </c>
      <c r="E18" s="209" t="n">
        <v>6.6</v>
      </c>
      <c r="F18" s="210" t="n">
        <f aca="false">D18*E18</f>
        <v>39.6</v>
      </c>
      <c r="G18" s="210" t="n">
        <f aca="false">F18/12</f>
        <v>3.3</v>
      </c>
      <c r="H18" s="211" t="s">
        <v>248</v>
      </c>
    </row>
    <row r="19" customFormat="false" ht="24.75" hidden="false" customHeight="false" outlineLevel="0" collapsed="false">
      <c r="A19" s="206" t="n">
        <v>8</v>
      </c>
      <c r="B19" s="207" t="s">
        <v>252</v>
      </c>
      <c r="C19" s="206" t="s">
        <v>185</v>
      </c>
      <c r="D19" s="225" t="n">
        <v>6</v>
      </c>
      <c r="E19" s="209" t="n">
        <v>6.6</v>
      </c>
      <c r="F19" s="210" t="n">
        <f aca="false">D19*E19</f>
        <v>39.6</v>
      </c>
      <c r="G19" s="210" t="n">
        <f aca="false">F19/12</f>
        <v>3.3</v>
      </c>
      <c r="H19" s="211" t="s">
        <v>248</v>
      </c>
    </row>
    <row r="20" customFormat="false" ht="24.75" hidden="false" customHeight="false" outlineLevel="0" collapsed="false">
      <c r="A20" s="206" t="n">
        <v>9</v>
      </c>
      <c r="B20" s="207" t="s">
        <v>253</v>
      </c>
      <c r="C20" s="206" t="s">
        <v>185</v>
      </c>
      <c r="D20" s="206" t="n">
        <v>6</v>
      </c>
      <c r="E20" s="209" t="n">
        <v>6.6</v>
      </c>
      <c r="F20" s="210" t="n">
        <f aca="false">D20*E20</f>
        <v>39.6</v>
      </c>
      <c r="G20" s="210" t="n">
        <f aca="false">F20/12</f>
        <v>3.3</v>
      </c>
      <c r="H20" s="211" t="s">
        <v>248</v>
      </c>
    </row>
    <row r="21" customFormat="false" ht="15.75" hidden="false" customHeight="false" outlineLevel="0" collapsed="false">
      <c r="A21" s="206" t="n">
        <v>10</v>
      </c>
      <c r="B21" s="207" t="s">
        <v>254</v>
      </c>
      <c r="C21" s="206" t="s">
        <v>185</v>
      </c>
      <c r="D21" s="225" t="n">
        <v>12</v>
      </c>
      <c r="E21" s="209" t="n">
        <v>4.5</v>
      </c>
      <c r="F21" s="210" t="n">
        <f aca="false">D21*E21</f>
        <v>54</v>
      </c>
      <c r="G21" s="210" t="n">
        <f aca="false">F21/12</f>
        <v>4.5</v>
      </c>
      <c r="H21" s="211" t="s">
        <v>255</v>
      </c>
    </row>
    <row r="22" customFormat="false" ht="15.75" hidden="false" customHeight="false" outlineLevel="0" collapsed="false">
      <c r="A22" s="206" t="n">
        <v>11</v>
      </c>
      <c r="B22" s="207" t="s">
        <v>256</v>
      </c>
      <c r="C22" s="206" t="s">
        <v>240</v>
      </c>
      <c r="D22" s="225" t="n">
        <v>48</v>
      </c>
      <c r="E22" s="209" t="n">
        <v>18.4</v>
      </c>
      <c r="F22" s="210" t="n">
        <f aca="false">D22*E22</f>
        <v>883.2</v>
      </c>
      <c r="G22" s="210" t="n">
        <f aca="false">F22/12</f>
        <v>73.6</v>
      </c>
      <c r="H22" s="211" t="s">
        <v>257</v>
      </c>
    </row>
    <row r="23" customFormat="false" ht="15.75" hidden="false" customHeight="false" outlineLevel="0" collapsed="false">
      <c r="A23" s="206" t="n">
        <v>12</v>
      </c>
      <c r="B23" s="207" t="s">
        <v>258</v>
      </c>
      <c r="C23" s="206" t="s">
        <v>240</v>
      </c>
      <c r="D23" s="225" t="n">
        <v>12</v>
      </c>
      <c r="E23" s="209" t="n">
        <v>39</v>
      </c>
      <c r="F23" s="210" t="n">
        <f aca="false">D23*E23</f>
        <v>468</v>
      </c>
      <c r="G23" s="210" t="n">
        <f aca="false">F23/12</f>
        <v>39</v>
      </c>
      <c r="H23" s="211" t="s">
        <v>259</v>
      </c>
    </row>
    <row r="24" customFormat="false" ht="96.75" hidden="false" customHeight="false" outlineLevel="0" collapsed="false">
      <c r="A24" s="206" t="n">
        <v>13</v>
      </c>
      <c r="B24" s="226" t="s">
        <v>260</v>
      </c>
      <c r="C24" s="206" t="s">
        <v>240</v>
      </c>
      <c r="D24" s="225" t="n">
        <v>60</v>
      </c>
      <c r="E24" s="209" t="n">
        <v>8.5</v>
      </c>
      <c r="F24" s="210" t="n">
        <f aca="false">D24*E24</f>
        <v>510</v>
      </c>
      <c r="G24" s="210" t="n">
        <f aca="false">F24/12</f>
        <v>42.5</v>
      </c>
      <c r="H24" s="211" t="s">
        <v>261</v>
      </c>
    </row>
    <row r="25" customFormat="false" ht="48.75" hidden="false" customHeight="false" outlineLevel="0" collapsed="false">
      <c r="A25" s="206" t="n">
        <v>14</v>
      </c>
      <c r="B25" s="207" t="s">
        <v>262</v>
      </c>
      <c r="C25" s="206" t="s">
        <v>240</v>
      </c>
      <c r="D25" s="225" t="n">
        <v>30</v>
      </c>
      <c r="E25" s="209" t="n">
        <v>16.65</v>
      </c>
      <c r="F25" s="210" t="n">
        <f aca="false">D25*E25</f>
        <v>499.5</v>
      </c>
      <c r="G25" s="210" t="n">
        <f aca="false">F25/12</f>
        <v>41.625</v>
      </c>
      <c r="H25" s="211" t="s">
        <v>261</v>
      </c>
    </row>
    <row r="26" customFormat="false" ht="24.75" hidden="false" customHeight="false" outlineLevel="0" collapsed="false">
      <c r="A26" s="206" t="n">
        <v>15</v>
      </c>
      <c r="B26" s="207" t="s">
        <v>263</v>
      </c>
      <c r="C26" s="206" t="s">
        <v>185</v>
      </c>
      <c r="D26" s="225" t="n">
        <v>120</v>
      </c>
      <c r="E26" s="209" t="n">
        <v>1</v>
      </c>
      <c r="F26" s="210" t="n">
        <f aca="false">D26*E26</f>
        <v>120</v>
      </c>
      <c r="G26" s="210" t="n">
        <f aca="false">F26/12</f>
        <v>10</v>
      </c>
      <c r="H26" s="211" t="s">
        <v>261</v>
      </c>
    </row>
    <row r="27" customFormat="false" ht="24.75" hidden="false" customHeight="false" outlineLevel="0" collapsed="false">
      <c r="A27" s="206" t="n">
        <v>16</v>
      </c>
      <c r="B27" s="207" t="s">
        <v>264</v>
      </c>
      <c r="C27" s="206" t="s">
        <v>219</v>
      </c>
      <c r="D27" s="225" t="n">
        <v>36</v>
      </c>
      <c r="E27" s="209" t="n">
        <v>4.4</v>
      </c>
      <c r="F27" s="210" t="n">
        <f aca="false">D27*E27</f>
        <v>158.4</v>
      </c>
      <c r="G27" s="210" t="n">
        <f aca="false">F27/12</f>
        <v>13.2</v>
      </c>
      <c r="H27" s="211" t="s">
        <v>261</v>
      </c>
    </row>
    <row r="28" customFormat="false" ht="24.75" hidden="false" customHeight="false" outlineLevel="0" collapsed="false">
      <c r="A28" s="206" t="n">
        <v>17</v>
      </c>
      <c r="B28" s="207" t="s">
        <v>265</v>
      </c>
      <c r="C28" s="206" t="s">
        <v>185</v>
      </c>
      <c r="D28" s="225" t="n">
        <v>240</v>
      </c>
      <c r="E28" s="209" t="n">
        <v>0.55</v>
      </c>
      <c r="F28" s="210" t="n">
        <f aca="false">D28*E28</f>
        <v>132</v>
      </c>
      <c r="G28" s="210" t="n">
        <f aca="false">F28/12</f>
        <v>11</v>
      </c>
      <c r="H28" s="211" t="s">
        <v>266</v>
      </c>
    </row>
    <row r="29" customFormat="false" ht="24.75" hidden="false" customHeight="false" outlineLevel="0" collapsed="false">
      <c r="A29" s="206" t="n">
        <v>18</v>
      </c>
      <c r="B29" s="207" t="s">
        <v>267</v>
      </c>
      <c r="C29" s="206" t="s">
        <v>185</v>
      </c>
      <c r="D29" s="225" t="n">
        <v>60</v>
      </c>
      <c r="E29" s="209" t="n">
        <v>1.4</v>
      </c>
      <c r="F29" s="210" t="n">
        <f aca="false">D29*E29</f>
        <v>84</v>
      </c>
      <c r="G29" s="210" t="n">
        <f aca="false">F29/12</f>
        <v>7</v>
      </c>
      <c r="H29" s="211" t="s">
        <v>266</v>
      </c>
    </row>
    <row r="30" customFormat="false" ht="24.75" hidden="false" customHeight="false" outlineLevel="0" collapsed="false">
      <c r="A30" s="206" t="n">
        <v>19</v>
      </c>
      <c r="B30" s="207" t="s">
        <v>268</v>
      </c>
      <c r="C30" s="206" t="s">
        <v>185</v>
      </c>
      <c r="D30" s="225" t="n">
        <v>24</v>
      </c>
      <c r="E30" s="209" t="n">
        <v>5.55</v>
      </c>
      <c r="F30" s="210" t="n">
        <f aca="false">D30*E30</f>
        <v>133.2</v>
      </c>
      <c r="G30" s="210" t="n">
        <f aca="false">F30/12</f>
        <v>11.1</v>
      </c>
      <c r="H30" s="211" t="s">
        <v>269</v>
      </c>
    </row>
    <row r="31" customFormat="false" ht="96.75" hidden="false" customHeight="false" outlineLevel="0" collapsed="false">
      <c r="A31" s="206" t="n">
        <v>20</v>
      </c>
      <c r="B31" s="207" t="s">
        <v>270</v>
      </c>
      <c r="C31" s="206" t="s">
        <v>185</v>
      </c>
      <c r="D31" s="225" t="n">
        <v>60</v>
      </c>
      <c r="E31" s="209" t="n">
        <v>3.6</v>
      </c>
      <c r="F31" s="210" t="n">
        <f aca="false">D31*E31</f>
        <v>216</v>
      </c>
      <c r="G31" s="210" t="n">
        <f aca="false">F31/12</f>
        <v>18</v>
      </c>
      <c r="H31" s="211" t="s">
        <v>261</v>
      </c>
    </row>
    <row r="32" customFormat="false" ht="48.75" hidden="false" customHeight="false" outlineLevel="0" collapsed="false">
      <c r="A32" s="206" t="n">
        <v>21</v>
      </c>
      <c r="B32" s="207" t="s">
        <v>271</v>
      </c>
      <c r="C32" s="206" t="s">
        <v>185</v>
      </c>
      <c r="D32" s="225" t="n">
        <v>12</v>
      </c>
      <c r="E32" s="209" t="n">
        <v>9.25</v>
      </c>
      <c r="F32" s="210" t="n">
        <f aca="false">D32*E32</f>
        <v>111</v>
      </c>
      <c r="G32" s="210" t="n">
        <f aca="false">F32/12</f>
        <v>9.25</v>
      </c>
      <c r="H32" s="211" t="s">
        <v>272</v>
      </c>
    </row>
    <row r="33" customFormat="false" ht="60.75" hidden="false" customHeight="false" outlineLevel="0" collapsed="false">
      <c r="A33" s="206" t="n">
        <v>22</v>
      </c>
      <c r="B33" s="207" t="s">
        <v>273</v>
      </c>
      <c r="C33" s="206" t="s">
        <v>185</v>
      </c>
      <c r="D33" s="225" t="n">
        <v>12</v>
      </c>
      <c r="E33" s="209" t="n">
        <v>25</v>
      </c>
      <c r="F33" s="210" t="n">
        <f aca="false">D33*E33</f>
        <v>300</v>
      </c>
      <c r="G33" s="210" t="n">
        <f aca="false">F33/12</f>
        <v>25</v>
      </c>
      <c r="H33" s="211" t="s">
        <v>274</v>
      </c>
    </row>
    <row r="34" customFormat="false" ht="36.75" hidden="false" customHeight="false" outlineLevel="0" collapsed="false">
      <c r="A34" s="206" t="n">
        <v>23</v>
      </c>
      <c r="B34" s="207" t="s">
        <v>275</v>
      </c>
      <c r="C34" s="206" t="s">
        <v>185</v>
      </c>
      <c r="D34" s="225" t="n">
        <v>48</v>
      </c>
      <c r="E34" s="209" t="n">
        <v>2.94</v>
      </c>
      <c r="F34" s="210" t="n">
        <f aca="false">D34*E34</f>
        <v>141.12</v>
      </c>
      <c r="G34" s="210" t="n">
        <f aca="false">F34/12</f>
        <v>11.76</v>
      </c>
      <c r="H34" s="211" t="s">
        <v>276</v>
      </c>
    </row>
    <row r="35" customFormat="false" ht="24.75" hidden="false" customHeight="false" outlineLevel="0" collapsed="false">
      <c r="A35" s="206" t="n">
        <v>24</v>
      </c>
      <c r="B35" s="207" t="s">
        <v>277</v>
      </c>
      <c r="C35" s="206" t="s">
        <v>185</v>
      </c>
      <c r="D35" s="206" t="s">
        <v>199</v>
      </c>
      <c r="E35" s="209" t="n">
        <v>0</v>
      </c>
      <c r="F35" s="210" t="n">
        <v>0</v>
      </c>
      <c r="G35" s="210" t="n">
        <f aca="false">F35/12</f>
        <v>0</v>
      </c>
      <c r="H35" s="211" t="s">
        <v>278</v>
      </c>
    </row>
    <row r="36" customFormat="false" ht="24.75" hidden="false" customHeight="false" outlineLevel="0" collapsed="false">
      <c r="A36" s="206" t="n">
        <v>25</v>
      </c>
      <c r="B36" s="207" t="s">
        <v>279</v>
      </c>
      <c r="C36" s="206" t="s">
        <v>185</v>
      </c>
      <c r="D36" s="206" t="s">
        <v>199</v>
      </c>
      <c r="E36" s="209" t="n">
        <v>0</v>
      </c>
      <c r="F36" s="210" t="n">
        <v>0</v>
      </c>
      <c r="G36" s="210" t="n">
        <f aca="false">F36/12</f>
        <v>0</v>
      </c>
      <c r="H36" s="211" t="s">
        <v>278</v>
      </c>
    </row>
    <row r="37" customFormat="false" ht="36.75" hidden="false" customHeight="false" outlineLevel="0" collapsed="false">
      <c r="A37" s="206" t="n">
        <v>26</v>
      </c>
      <c r="B37" s="207" t="s">
        <v>280</v>
      </c>
      <c r="C37" s="206" t="s">
        <v>281</v>
      </c>
      <c r="D37" s="225" t="n">
        <v>200</v>
      </c>
      <c r="E37" s="209" t="n">
        <v>30</v>
      </c>
      <c r="F37" s="210" t="n">
        <f aca="false">D37*E37</f>
        <v>6000</v>
      </c>
      <c r="G37" s="210" t="n">
        <f aca="false">F37/12</f>
        <v>500</v>
      </c>
      <c r="H37" s="211" t="s">
        <v>278</v>
      </c>
    </row>
    <row r="38" customFormat="false" ht="36.75" hidden="false" customHeight="false" outlineLevel="0" collapsed="false">
      <c r="A38" s="206" t="n">
        <v>27</v>
      </c>
      <c r="B38" s="207" t="s">
        <v>282</v>
      </c>
      <c r="C38" s="206" t="s">
        <v>281</v>
      </c>
      <c r="D38" s="225" t="n">
        <v>200</v>
      </c>
      <c r="E38" s="209" t="n">
        <v>32</v>
      </c>
      <c r="F38" s="210" t="n">
        <f aca="false">D38*E38</f>
        <v>6400</v>
      </c>
      <c r="G38" s="210" t="n">
        <f aca="false">F38/12</f>
        <v>533.333333333333</v>
      </c>
      <c r="H38" s="211" t="s">
        <v>278</v>
      </c>
    </row>
    <row r="39" customFormat="false" ht="36.75" hidden="false" customHeight="false" outlineLevel="0" collapsed="false">
      <c r="A39" s="206" t="n">
        <v>28</v>
      </c>
      <c r="B39" s="207" t="s">
        <v>283</v>
      </c>
      <c r="C39" s="206" t="s">
        <v>185</v>
      </c>
      <c r="D39" s="227" t="n">
        <v>1000</v>
      </c>
      <c r="E39" s="209" t="n">
        <v>0.7</v>
      </c>
      <c r="F39" s="210" t="n">
        <f aca="false">D39*E39</f>
        <v>700</v>
      </c>
      <c r="G39" s="210" t="n">
        <f aca="false">F39/12</f>
        <v>58.3333333333333</v>
      </c>
      <c r="H39" s="211" t="s">
        <v>278</v>
      </c>
    </row>
    <row r="40" customFormat="false" ht="24.75" hidden="false" customHeight="false" outlineLevel="0" collapsed="false">
      <c r="A40" s="206" t="n">
        <v>29</v>
      </c>
      <c r="B40" s="207" t="s">
        <v>284</v>
      </c>
      <c r="C40" s="206" t="s">
        <v>285</v>
      </c>
      <c r="D40" s="225" t="n">
        <v>40</v>
      </c>
      <c r="E40" s="209" t="n">
        <v>5.6</v>
      </c>
      <c r="F40" s="210" t="n">
        <f aca="false">D40*E40</f>
        <v>224</v>
      </c>
      <c r="G40" s="210" t="n">
        <f aca="false">F40/12</f>
        <v>18.6666666666667</v>
      </c>
      <c r="H40" s="211" t="s">
        <v>286</v>
      </c>
    </row>
    <row r="41" customFormat="false" ht="24.75" hidden="false" customHeight="false" outlineLevel="0" collapsed="false">
      <c r="A41" s="206" t="n">
        <v>30</v>
      </c>
      <c r="B41" s="228" t="s">
        <v>287</v>
      </c>
      <c r="C41" s="206" t="s">
        <v>185</v>
      </c>
      <c r="D41" s="225" t="n">
        <v>6</v>
      </c>
      <c r="E41" s="209" t="n">
        <v>5.25</v>
      </c>
      <c r="F41" s="210" t="n">
        <f aca="false">D41*E41</f>
        <v>31.5</v>
      </c>
      <c r="G41" s="210" t="n">
        <f aca="false">F41/12</f>
        <v>2.625</v>
      </c>
      <c r="H41" s="211" t="s">
        <v>288</v>
      </c>
    </row>
    <row r="42" customFormat="false" ht="24.75" hidden="false" customHeight="false" outlineLevel="0" collapsed="false">
      <c r="A42" s="206" t="n">
        <v>31</v>
      </c>
      <c r="B42" s="207" t="s">
        <v>289</v>
      </c>
      <c r="C42" s="206" t="s">
        <v>185</v>
      </c>
      <c r="D42" s="225" t="n">
        <v>22</v>
      </c>
      <c r="E42" s="209" t="n">
        <v>22</v>
      </c>
      <c r="F42" s="210" t="n">
        <f aca="false">D42*E42</f>
        <v>484</v>
      </c>
      <c r="G42" s="210" t="n">
        <f aca="false">F42/12</f>
        <v>40.3333333333333</v>
      </c>
      <c r="H42" s="211" t="s">
        <v>274</v>
      </c>
    </row>
    <row r="43" customFormat="false" ht="36.75" hidden="false" customHeight="false" outlineLevel="0" collapsed="false">
      <c r="A43" s="206" t="n">
        <v>32</v>
      </c>
      <c r="B43" s="207" t="s">
        <v>290</v>
      </c>
      <c r="C43" s="206" t="s">
        <v>185</v>
      </c>
      <c r="D43" s="225" t="n">
        <v>22</v>
      </c>
      <c r="E43" s="209" t="n">
        <v>12.3</v>
      </c>
      <c r="F43" s="210" t="n">
        <f aca="false">D43*E43</f>
        <v>270.6</v>
      </c>
      <c r="G43" s="210" t="n">
        <f aca="false">F43/12</f>
        <v>22.55</v>
      </c>
      <c r="H43" s="211" t="s">
        <v>274</v>
      </c>
    </row>
    <row r="44" customFormat="false" ht="24.75" hidden="false" customHeight="false" outlineLevel="0" collapsed="false">
      <c r="A44" s="206" t="n">
        <v>33</v>
      </c>
      <c r="B44" s="207" t="s">
        <v>291</v>
      </c>
      <c r="C44" s="206" t="s">
        <v>185</v>
      </c>
      <c r="D44" s="225" t="n">
        <v>6</v>
      </c>
      <c r="E44" s="209" t="n">
        <v>80</v>
      </c>
      <c r="F44" s="210" t="n">
        <f aca="false">D44*E44</f>
        <v>480</v>
      </c>
      <c r="G44" s="210" t="n">
        <f aca="false">F44/12</f>
        <v>40</v>
      </c>
      <c r="H44" s="211" t="s">
        <v>292</v>
      </c>
    </row>
    <row r="45" customFormat="false" ht="24.75" hidden="false" customHeight="false" outlineLevel="0" collapsed="false">
      <c r="A45" s="206" t="n">
        <v>34</v>
      </c>
      <c r="B45" s="207" t="s">
        <v>293</v>
      </c>
      <c r="C45" s="206" t="s">
        <v>185</v>
      </c>
      <c r="D45" s="225" t="n">
        <v>4</v>
      </c>
      <c r="E45" s="209" t="n">
        <v>6.84</v>
      </c>
      <c r="F45" s="210" t="n">
        <f aca="false">D45*E45</f>
        <v>27.36</v>
      </c>
      <c r="G45" s="210" t="n">
        <f aca="false">F45/12</f>
        <v>2.28</v>
      </c>
      <c r="H45" s="211" t="s">
        <v>294</v>
      </c>
    </row>
    <row r="46" customFormat="false" ht="24.75" hidden="false" customHeight="false" outlineLevel="0" collapsed="false">
      <c r="A46" s="206" t="n">
        <v>35</v>
      </c>
      <c r="B46" s="207" t="s">
        <v>295</v>
      </c>
      <c r="C46" s="206" t="s">
        <v>185</v>
      </c>
      <c r="D46" s="225" t="n">
        <v>84</v>
      </c>
      <c r="E46" s="209" t="n">
        <v>5.4</v>
      </c>
      <c r="F46" s="210" t="n">
        <f aca="false">D46*E46</f>
        <v>453.6</v>
      </c>
      <c r="G46" s="210" t="n">
        <f aca="false">F46/12</f>
        <v>37.8</v>
      </c>
      <c r="H46" s="211" t="s">
        <v>296</v>
      </c>
    </row>
    <row r="47" customFormat="false" ht="48.75" hidden="false" customHeight="false" outlineLevel="0" collapsed="false">
      <c r="A47" s="206" t="n">
        <v>36</v>
      </c>
      <c r="B47" s="207" t="s">
        <v>297</v>
      </c>
      <c r="C47" s="206" t="s">
        <v>240</v>
      </c>
      <c r="D47" s="225" t="n">
        <v>36</v>
      </c>
      <c r="E47" s="209" t="n">
        <v>13.7</v>
      </c>
      <c r="F47" s="210" t="n">
        <f aca="false">D47*E47</f>
        <v>493.2</v>
      </c>
      <c r="G47" s="210" t="n">
        <f aca="false">F47/12</f>
        <v>41.1</v>
      </c>
      <c r="H47" s="211" t="s">
        <v>298</v>
      </c>
    </row>
    <row r="48" customFormat="false" ht="36.75" hidden="false" customHeight="false" outlineLevel="0" collapsed="false">
      <c r="A48" s="206" t="n">
        <v>37</v>
      </c>
      <c r="B48" s="207" t="s">
        <v>299</v>
      </c>
      <c r="C48" s="206" t="s">
        <v>281</v>
      </c>
      <c r="D48" s="225" t="n">
        <v>24</v>
      </c>
      <c r="E48" s="209" t="n">
        <v>9.6</v>
      </c>
      <c r="F48" s="210" t="n">
        <f aca="false">D48*E48</f>
        <v>230.4</v>
      </c>
      <c r="G48" s="210" t="n">
        <f aca="false">F48/12</f>
        <v>19.2</v>
      </c>
      <c r="H48" s="211" t="s">
        <v>300</v>
      </c>
    </row>
    <row r="49" customFormat="false" ht="36.75" hidden="false" customHeight="false" outlineLevel="0" collapsed="false">
      <c r="A49" s="206" t="n">
        <v>38</v>
      </c>
      <c r="B49" s="207" t="s">
        <v>301</v>
      </c>
      <c r="C49" s="206" t="s">
        <v>281</v>
      </c>
      <c r="D49" s="225" t="n">
        <v>24</v>
      </c>
      <c r="E49" s="209" t="n">
        <v>15.25</v>
      </c>
      <c r="F49" s="210" t="n">
        <f aca="false">D49*E49</f>
        <v>366</v>
      </c>
      <c r="G49" s="210" t="n">
        <f aca="false">F49/12</f>
        <v>30.5</v>
      </c>
      <c r="H49" s="211" t="s">
        <v>300</v>
      </c>
    </row>
    <row r="50" customFormat="false" ht="36.75" hidden="false" customHeight="false" outlineLevel="0" collapsed="false">
      <c r="A50" s="206" t="n">
        <v>39</v>
      </c>
      <c r="B50" s="207" t="s">
        <v>302</v>
      </c>
      <c r="C50" s="206" t="s">
        <v>281</v>
      </c>
      <c r="D50" s="225" t="n">
        <v>12</v>
      </c>
      <c r="E50" s="209" t="n">
        <v>16</v>
      </c>
      <c r="F50" s="210" t="n">
        <f aca="false">D50*E50</f>
        <v>192</v>
      </c>
      <c r="G50" s="210" t="n">
        <f aca="false">F50/12</f>
        <v>16</v>
      </c>
      <c r="H50" s="211" t="s">
        <v>300</v>
      </c>
    </row>
    <row r="51" customFormat="false" ht="36.75" hidden="false" customHeight="false" outlineLevel="0" collapsed="false">
      <c r="A51" s="206" t="n">
        <v>40</v>
      </c>
      <c r="B51" s="207" t="s">
        <v>303</v>
      </c>
      <c r="C51" s="206" t="s">
        <v>281</v>
      </c>
      <c r="D51" s="225" t="n">
        <v>24</v>
      </c>
      <c r="E51" s="209" t="n">
        <v>27.4</v>
      </c>
      <c r="F51" s="210" t="n">
        <f aca="false">D51*E51</f>
        <v>657.6</v>
      </c>
      <c r="G51" s="210" t="n">
        <f aca="false">F51/12</f>
        <v>54.8</v>
      </c>
      <c r="H51" s="211" t="s">
        <v>300</v>
      </c>
    </row>
    <row r="52" customFormat="false" ht="36.75" hidden="false" customHeight="false" outlineLevel="0" collapsed="false">
      <c r="A52" s="206" t="n">
        <v>41</v>
      </c>
      <c r="B52" s="207" t="s">
        <v>304</v>
      </c>
      <c r="C52" s="206" t="s">
        <v>281</v>
      </c>
      <c r="D52" s="225" t="n">
        <v>12</v>
      </c>
      <c r="E52" s="209" t="n">
        <v>33.2</v>
      </c>
      <c r="F52" s="210" t="n">
        <f aca="false">D52*E52</f>
        <v>398.4</v>
      </c>
      <c r="G52" s="210" t="n">
        <f aca="false">F52/12</f>
        <v>33.2</v>
      </c>
      <c r="H52" s="211" t="s">
        <v>300</v>
      </c>
    </row>
    <row r="53" customFormat="false" ht="36.75" hidden="false" customHeight="false" outlineLevel="0" collapsed="false">
      <c r="A53" s="206" t="n">
        <v>42</v>
      </c>
      <c r="B53" s="207" t="s">
        <v>305</v>
      </c>
      <c r="C53" s="206" t="s">
        <v>185</v>
      </c>
      <c r="D53" s="225" t="n">
        <v>24</v>
      </c>
      <c r="E53" s="209" t="n">
        <v>10</v>
      </c>
      <c r="F53" s="210" t="n">
        <f aca="false">D53*E53</f>
        <v>240</v>
      </c>
      <c r="G53" s="210" t="n">
        <f aca="false">F53/12</f>
        <v>20</v>
      </c>
      <c r="H53" s="211" t="s">
        <v>306</v>
      </c>
    </row>
    <row r="54" customFormat="false" ht="36.75" hidden="false" customHeight="false" outlineLevel="0" collapsed="false">
      <c r="A54" s="206" t="n">
        <v>43</v>
      </c>
      <c r="B54" s="207" t="s">
        <v>307</v>
      </c>
      <c r="C54" s="206" t="s">
        <v>185</v>
      </c>
      <c r="D54" s="225" t="n">
        <v>24</v>
      </c>
      <c r="E54" s="209" t="n">
        <v>12.3</v>
      </c>
      <c r="F54" s="210" t="n">
        <f aca="false">D54*E54</f>
        <v>295.2</v>
      </c>
      <c r="G54" s="210" t="n">
        <f aca="false">F54/12</f>
        <v>24.6</v>
      </c>
      <c r="H54" s="211" t="s">
        <v>274</v>
      </c>
    </row>
    <row r="55" customFormat="false" ht="48.75" hidden="false" customHeight="false" outlineLevel="0" collapsed="false">
      <c r="A55" s="206" t="n">
        <v>44</v>
      </c>
      <c r="B55" s="207" t="s">
        <v>308</v>
      </c>
      <c r="C55" s="206" t="s">
        <v>185</v>
      </c>
      <c r="D55" s="225" t="n">
        <v>24</v>
      </c>
      <c r="E55" s="209" t="n">
        <v>15.45</v>
      </c>
      <c r="F55" s="210" t="n">
        <f aca="false">D55*E55</f>
        <v>370.8</v>
      </c>
      <c r="G55" s="210" t="n">
        <f aca="false">F55/12</f>
        <v>30.9</v>
      </c>
      <c r="H55" s="211" t="s">
        <v>274</v>
      </c>
    </row>
    <row r="56" customFormat="false" ht="36.75" hidden="false" customHeight="false" outlineLevel="0" collapsed="false">
      <c r="A56" s="206" t="n">
        <v>45</v>
      </c>
      <c r="B56" s="207" t="s">
        <v>309</v>
      </c>
      <c r="C56" s="206" t="s">
        <v>185</v>
      </c>
      <c r="D56" s="225" t="n">
        <v>12</v>
      </c>
      <c r="E56" s="209" t="n">
        <v>10</v>
      </c>
      <c r="F56" s="210" t="n">
        <f aca="false">D56*E56</f>
        <v>120</v>
      </c>
      <c r="G56" s="210" t="n">
        <f aca="false">F56/12</f>
        <v>10</v>
      </c>
      <c r="H56" s="211" t="s">
        <v>274</v>
      </c>
    </row>
    <row r="57" customFormat="false" ht="24.75" hidden="false" customHeight="false" outlineLevel="0" collapsed="false">
      <c r="A57" s="206" t="n">
        <v>46</v>
      </c>
      <c r="B57" s="207" t="s">
        <v>310</v>
      </c>
      <c r="C57" s="206" t="s">
        <v>185</v>
      </c>
      <c r="D57" s="225" t="n">
        <v>12</v>
      </c>
      <c r="E57" s="209" t="n">
        <v>16.5</v>
      </c>
      <c r="F57" s="210" t="n">
        <f aca="false">D57*E57</f>
        <v>198</v>
      </c>
      <c r="G57" s="210" t="n">
        <f aca="false">F57/12</f>
        <v>16.5</v>
      </c>
      <c r="H57" s="211" t="s">
        <v>274</v>
      </c>
    </row>
    <row r="58" customFormat="false" ht="24.75" hidden="false" customHeight="false" outlineLevel="0" collapsed="false">
      <c r="A58" s="206" t="n">
        <v>47</v>
      </c>
      <c r="B58" s="207" t="s">
        <v>311</v>
      </c>
      <c r="C58" s="206" t="s">
        <v>185</v>
      </c>
      <c r="D58" s="225" t="n">
        <v>22</v>
      </c>
      <c r="E58" s="209" t="n">
        <v>3.5</v>
      </c>
      <c r="F58" s="210" t="n">
        <f aca="false">D58*E58</f>
        <v>77</v>
      </c>
      <c r="G58" s="210" t="n">
        <f aca="false">F58/12</f>
        <v>6.41666666666667</v>
      </c>
      <c r="H58" s="211" t="s">
        <v>274</v>
      </c>
    </row>
    <row r="59" customFormat="false" ht="15.75" hidden="false" customHeight="true" outlineLevel="0" collapsed="false">
      <c r="A59" s="214" t="s">
        <v>223</v>
      </c>
      <c r="B59" s="214"/>
      <c r="C59" s="214"/>
      <c r="D59" s="214"/>
      <c r="E59" s="214"/>
      <c r="F59" s="214"/>
      <c r="G59" s="229" t="n">
        <f aca="false">SUM(G12:G58)</f>
        <v>1991.82333333333</v>
      </c>
    </row>
    <row r="60" customFormat="false" ht="15.75" hidden="false" customHeight="true" outlineLevel="0" collapsed="false">
      <c r="A60" s="214" t="s">
        <v>224</v>
      </c>
      <c r="B60" s="214"/>
      <c r="C60" s="214"/>
      <c r="D60" s="214"/>
      <c r="E60" s="214"/>
      <c r="F60" s="214"/>
      <c r="G60" s="230" t="n">
        <v>8</v>
      </c>
    </row>
    <row r="61" customFormat="false" ht="15.75" hidden="false" customHeight="true" outlineLevel="0" collapsed="false">
      <c r="A61" s="214" t="s">
        <v>225</v>
      </c>
      <c r="B61" s="214"/>
      <c r="C61" s="214"/>
      <c r="D61" s="214"/>
      <c r="E61" s="214"/>
      <c r="F61" s="214"/>
      <c r="G61" s="231" t="n">
        <f aca="false">G59/G60</f>
        <v>248.977916666667</v>
      </c>
    </row>
  </sheetData>
  <mergeCells count="7">
    <mergeCell ref="A6:A11"/>
    <mergeCell ref="B6:B11"/>
    <mergeCell ref="C6:C11"/>
    <mergeCell ref="H6:H11"/>
    <mergeCell ref="A59:F59"/>
    <mergeCell ref="A60:F60"/>
    <mergeCell ref="A61:F61"/>
  </mergeCells>
  <printOptions headings="false" gridLines="false" gridLinesSet="true" horizontalCentered="false" verticalCentered="false"/>
  <pageMargins left="0.511805555555555" right="0.511805555555555" top="1.23958333333333" bottom="0.39375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28"/>
  <sheetViews>
    <sheetView showFormulas="false" showGridLines="true" showRowColHeaders="true" showZeros="true" rightToLeft="false" tabSelected="false" showOutlineSymbols="true" defaultGridColor="true" view="normal" topLeftCell="A17" colorId="64" zoomScale="100" zoomScaleNormal="100" zoomScalePageLayoutView="100" workbookViewId="0">
      <selection pane="topLeft" activeCell="G23" activeCellId="0" sqref="G23"/>
    </sheetView>
  </sheetViews>
  <sheetFormatPr defaultRowHeight="15" outlineLevelRow="0" outlineLevelCol="0"/>
  <cols>
    <col collapsed="false" customWidth="true" hidden="false" outlineLevel="0" max="1" min="1" style="195" width="4.86"/>
    <col collapsed="false" customWidth="true" hidden="false" outlineLevel="0" max="2" min="2" style="195" width="65.57"/>
    <col collapsed="false" customWidth="true" hidden="false" outlineLevel="0" max="3" min="3" style="195" width="7.71"/>
    <col collapsed="false" customWidth="true" hidden="false" outlineLevel="0" max="4" min="4" style="196" width="11.14"/>
    <col collapsed="false" customWidth="true" hidden="false" outlineLevel="0" max="6" min="5" style="196" width="8.71"/>
    <col collapsed="false" customWidth="true" hidden="false" outlineLevel="0" max="7" min="7" style="196" width="9.85"/>
    <col collapsed="false" customWidth="true" hidden="false" outlineLevel="0" max="8" min="8" style="195" width="12.86"/>
    <col collapsed="false" customWidth="true" hidden="false" outlineLevel="0" max="1025" min="9" style="195" width="37.29"/>
  </cols>
  <sheetData>
    <row r="2" customFormat="false" ht="15" hidden="false" customHeight="false" outlineLevel="0" collapsed="false">
      <c r="A2" s="197" t="s">
        <v>181</v>
      </c>
    </row>
    <row r="3" customFormat="false" ht="15" hidden="false" customHeight="false" outlineLevel="0" collapsed="false">
      <c r="A3" s="197"/>
    </row>
    <row r="4" customFormat="false" ht="15.75" hidden="false" customHeight="false" outlineLevel="0" collapsed="false">
      <c r="A4" s="197" t="s">
        <v>312</v>
      </c>
    </row>
    <row r="5" customFormat="false" ht="24" hidden="false" customHeight="true" outlineLevel="0" collapsed="false">
      <c r="A5" s="199" t="s">
        <v>183</v>
      </c>
      <c r="B5" s="200" t="s">
        <v>184</v>
      </c>
      <c r="C5" s="200" t="s">
        <v>185</v>
      </c>
      <c r="D5" s="201" t="s">
        <v>186</v>
      </c>
      <c r="E5" s="201" t="s">
        <v>187</v>
      </c>
      <c r="F5" s="201" t="s">
        <v>187</v>
      </c>
      <c r="G5" s="201" t="s">
        <v>187</v>
      </c>
      <c r="H5" s="202" t="s">
        <v>227</v>
      </c>
    </row>
    <row r="6" customFormat="false" ht="15" hidden="false" customHeight="false" outlineLevel="0" collapsed="false">
      <c r="A6" s="199"/>
      <c r="B6" s="200"/>
      <c r="C6" s="200"/>
      <c r="D6" s="203" t="s">
        <v>189</v>
      </c>
      <c r="E6" s="203" t="s">
        <v>190</v>
      </c>
      <c r="F6" s="203" t="s">
        <v>191</v>
      </c>
      <c r="G6" s="203" t="s">
        <v>190</v>
      </c>
      <c r="H6" s="202"/>
    </row>
    <row r="7" customFormat="false" ht="24" hidden="false" customHeight="false" outlineLevel="0" collapsed="false">
      <c r="A7" s="199"/>
      <c r="B7" s="200"/>
      <c r="C7" s="200"/>
      <c r="D7" s="203"/>
      <c r="E7" s="203" t="s">
        <v>192</v>
      </c>
      <c r="F7" s="203" t="s">
        <v>189</v>
      </c>
      <c r="G7" s="203" t="s">
        <v>193</v>
      </c>
      <c r="H7" s="202"/>
    </row>
    <row r="8" customFormat="false" ht="15" hidden="false" customHeight="false" outlineLevel="0" collapsed="false">
      <c r="A8" s="199"/>
      <c r="B8" s="200"/>
      <c r="C8" s="200"/>
      <c r="D8" s="203"/>
      <c r="E8" s="203"/>
      <c r="F8" s="203"/>
      <c r="G8" s="203"/>
      <c r="H8" s="202"/>
    </row>
    <row r="9" customFormat="false" ht="15" hidden="false" customHeight="false" outlineLevel="0" collapsed="false">
      <c r="A9" s="199"/>
      <c r="B9" s="200"/>
      <c r="C9" s="200"/>
      <c r="D9" s="203" t="s">
        <v>194</v>
      </c>
      <c r="E9" s="203"/>
      <c r="F9" s="203"/>
      <c r="G9" s="203"/>
      <c r="H9" s="202"/>
    </row>
    <row r="10" customFormat="false" ht="24.75" hidden="false" customHeight="false" outlineLevel="0" collapsed="false">
      <c r="A10" s="199"/>
      <c r="B10" s="200"/>
      <c r="C10" s="200"/>
      <c r="D10" s="232"/>
      <c r="E10" s="205" t="s">
        <v>195</v>
      </c>
      <c r="F10" s="205" t="s">
        <v>196</v>
      </c>
      <c r="G10" s="205" t="s">
        <v>313</v>
      </c>
      <c r="H10" s="202"/>
    </row>
    <row r="11" customFormat="false" ht="24.75" hidden="false" customHeight="false" outlineLevel="0" collapsed="false">
      <c r="A11" s="206" t="n">
        <v>1</v>
      </c>
      <c r="B11" s="207" t="s">
        <v>314</v>
      </c>
      <c r="C11" s="206" t="s">
        <v>185</v>
      </c>
      <c r="D11" s="208" t="n">
        <v>0</v>
      </c>
      <c r="E11" s="209" t="n">
        <v>0</v>
      </c>
      <c r="F11" s="210" t="n">
        <f aca="false">D11*E11</f>
        <v>0</v>
      </c>
      <c r="G11" s="210" t="s">
        <v>199</v>
      </c>
      <c r="H11" s="211" t="s">
        <v>315</v>
      </c>
    </row>
    <row r="12" customFormat="false" ht="24.75" hidden="false" customHeight="false" outlineLevel="0" collapsed="false">
      <c r="A12" s="206" t="n">
        <v>2</v>
      </c>
      <c r="B12" s="207" t="s">
        <v>316</v>
      </c>
      <c r="C12" s="206" t="s">
        <v>185</v>
      </c>
      <c r="D12" s="208" t="n">
        <v>2</v>
      </c>
      <c r="E12" s="209" t="n">
        <v>203</v>
      </c>
      <c r="F12" s="210" t="n">
        <f aca="false">D12*E12</f>
        <v>406</v>
      </c>
      <c r="G12" s="210" t="n">
        <f aca="false">F12/120</f>
        <v>3.38333333333333</v>
      </c>
      <c r="H12" s="211" t="s">
        <v>248</v>
      </c>
    </row>
    <row r="13" customFormat="false" ht="72.75" hidden="false" customHeight="false" outlineLevel="0" collapsed="false">
      <c r="A13" s="206" t="n">
        <v>3</v>
      </c>
      <c r="B13" s="207" t="s">
        <v>317</v>
      </c>
      <c r="C13" s="206" t="s">
        <v>185</v>
      </c>
      <c r="D13" s="208" t="n">
        <v>2</v>
      </c>
      <c r="E13" s="209" t="n">
        <v>185</v>
      </c>
      <c r="F13" s="210" t="n">
        <f aca="false">D13*E13</f>
        <v>370</v>
      </c>
      <c r="G13" s="210" t="n">
        <f aca="false">F13/120</f>
        <v>3.08333333333333</v>
      </c>
      <c r="H13" s="211" t="s">
        <v>294</v>
      </c>
    </row>
    <row r="14" customFormat="false" ht="24.75" hidden="false" customHeight="false" outlineLevel="0" collapsed="false">
      <c r="A14" s="206" t="n">
        <v>4</v>
      </c>
      <c r="B14" s="207" t="s">
        <v>318</v>
      </c>
      <c r="C14" s="206" t="s">
        <v>185</v>
      </c>
      <c r="D14" s="208" t="n">
        <v>2</v>
      </c>
      <c r="E14" s="209" t="n">
        <v>400</v>
      </c>
      <c r="F14" s="210" t="n">
        <f aca="false">D14*E14</f>
        <v>800</v>
      </c>
      <c r="G14" s="210" t="n">
        <f aca="false">F14/120</f>
        <v>6.66666666666667</v>
      </c>
      <c r="H14" s="211" t="s">
        <v>319</v>
      </c>
    </row>
    <row r="15" customFormat="false" ht="48.75" hidden="false" customHeight="false" outlineLevel="0" collapsed="false">
      <c r="A15" s="206" t="n">
        <v>5</v>
      </c>
      <c r="B15" s="207" t="s">
        <v>320</v>
      </c>
      <c r="C15" s="206" t="s">
        <v>185</v>
      </c>
      <c r="D15" s="208" t="n">
        <v>2</v>
      </c>
      <c r="E15" s="209" t="n">
        <v>850</v>
      </c>
      <c r="F15" s="210" t="n">
        <f aca="false">D15*E15</f>
        <v>1700</v>
      </c>
      <c r="G15" s="210" t="n">
        <f aca="false">F15/120</f>
        <v>14.1666666666667</v>
      </c>
      <c r="H15" s="211" t="s">
        <v>319</v>
      </c>
    </row>
    <row r="16" customFormat="false" ht="24.75" hidden="false" customHeight="false" outlineLevel="0" collapsed="false">
      <c r="A16" s="206" t="n">
        <v>6</v>
      </c>
      <c r="B16" s="207" t="s">
        <v>321</v>
      </c>
      <c r="C16" s="206" t="s">
        <v>185</v>
      </c>
      <c r="D16" s="208" t="n">
        <v>45</v>
      </c>
      <c r="E16" s="209" t="n">
        <v>17.5</v>
      </c>
      <c r="F16" s="210" t="n">
        <f aca="false">D16*E16</f>
        <v>787.5</v>
      </c>
      <c r="G16" s="210" t="n">
        <f aca="false">F16/120</f>
        <v>6.5625</v>
      </c>
      <c r="H16" s="211" t="s">
        <v>322</v>
      </c>
    </row>
    <row r="17" customFormat="false" ht="24.75" hidden="false" customHeight="false" outlineLevel="0" collapsed="false">
      <c r="A17" s="206" t="n">
        <v>7</v>
      </c>
      <c r="B17" s="207" t="s">
        <v>323</v>
      </c>
      <c r="C17" s="206" t="s">
        <v>185</v>
      </c>
      <c r="D17" s="208" t="n">
        <v>10</v>
      </c>
      <c r="E17" s="209" t="n">
        <v>7.6</v>
      </c>
      <c r="F17" s="210" t="n">
        <f aca="false">D17*E17</f>
        <v>76</v>
      </c>
      <c r="G17" s="210" t="n">
        <f aca="false">F17/120</f>
        <v>0.633333333333333</v>
      </c>
      <c r="H17" s="211" t="s">
        <v>322</v>
      </c>
    </row>
    <row r="18" customFormat="false" ht="24.75" hidden="false" customHeight="false" outlineLevel="0" collapsed="false">
      <c r="A18" s="206" t="n">
        <v>8</v>
      </c>
      <c r="B18" s="228" t="s">
        <v>324</v>
      </c>
      <c r="C18" s="206" t="s">
        <v>185</v>
      </c>
      <c r="D18" s="208" t="n">
        <v>60</v>
      </c>
      <c r="E18" s="209" t="n">
        <v>17</v>
      </c>
      <c r="F18" s="210" t="n">
        <f aca="false">D18*E18</f>
        <v>1020</v>
      </c>
      <c r="G18" s="210" t="n">
        <f aca="false">F18/120</f>
        <v>8.5</v>
      </c>
      <c r="H18" s="211" t="s">
        <v>322</v>
      </c>
    </row>
    <row r="19" customFormat="false" ht="36.75" hidden="false" customHeight="false" outlineLevel="0" collapsed="false">
      <c r="A19" s="206" t="n">
        <v>9</v>
      </c>
      <c r="B19" s="207" t="s">
        <v>325</v>
      </c>
      <c r="C19" s="206" t="s">
        <v>185</v>
      </c>
      <c r="D19" s="208" t="n">
        <v>60</v>
      </c>
      <c r="E19" s="209" t="n">
        <v>11</v>
      </c>
      <c r="F19" s="210" t="n">
        <f aca="false">D19*E19</f>
        <v>660</v>
      </c>
      <c r="G19" s="210" t="n">
        <f aca="false">F19/120</f>
        <v>5.5</v>
      </c>
      <c r="H19" s="211" t="s">
        <v>322</v>
      </c>
    </row>
    <row r="20" customFormat="false" ht="36.75" hidden="false" customHeight="false" outlineLevel="0" collapsed="false">
      <c r="A20" s="206" t="n">
        <v>10</v>
      </c>
      <c r="B20" s="228" t="s">
        <v>326</v>
      </c>
      <c r="C20" s="206" t="s">
        <v>185</v>
      </c>
      <c r="D20" s="208" t="n">
        <v>1</v>
      </c>
      <c r="E20" s="209" t="n">
        <v>1000</v>
      </c>
      <c r="F20" s="210" t="n">
        <f aca="false">D20*E20</f>
        <v>1000</v>
      </c>
      <c r="G20" s="210" t="n">
        <f aca="false">F20/120</f>
        <v>8.33333333333333</v>
      </c>
      <c r="H20" s="211" t="s">
        <v>327</v>
      </c>
    </row>
    <row r="21" customFormat="false" ht="15.75" hidden="false" customHeight="false" outlineLevel="0" collapsed="false">
      <c r="A21" s="206" t="n">
        <v>11</v>
      </c>
      <c r="B21" s="228" t="s">
        <v>328</v>
      </c>
      <c r="C21" s="206" t="s">
        <v>185</v>
      </c>
      <c r="D21" s="208" t="n">
        <v>2</v>
      </c>
      <c r="E21" s="209" t="n">
        <v>120</v>
      </c>
      <c r="F21" s="210" t="n">
        <f aca="false">D21*E21</f>
        <v>240</v>
      </c>
      <c r="G21" s="210" t="n">
        <f aca="false">F21/120</f>
        <v>2</v>
      </c>
      <c r="H21" s="211" t="s">
        <v>329</v>
      </c>
    </row>
    <row r="22" customFormat="false" ht="15.75" hidden="false" customHeight="false" outlineLevel="0" collapsed="false">
      <c r="A22" s="206" t="n">
        <v>12</v>
      </c>
      <c r="B22" s="228" t="s">
        <v>330</v>
      </c>
      <c r="C22" s="206" t="s">
        <v>185</v>
      </c>
      <c r="D22" s="208" t="n">
        <v>1</v>
      </c>
      <c r="E22" s="209" t="n">
        <v>240</v>
      </c>
      <c r="F22" s="210" t="n">
        <f aca="false">D22*E22</f>
        <v>240</v>
      </c>
      <c r="G22" s="210" t="n">
        <f aca="false">F22/120</f>
        <v>2</v>
      </c>
      <c r="H22" s="211" t="s">
        <v>331</v>
      </c>
    </row>
    <row r="23" customFormat="false" ht="60.75" hidden="false" customHeight="false" outlineLevel="0" collapsed="false">
      <c r="A23" s="206" t="n">
        <v>13</v>
      </c>
      <c r="B23" s="228" t="s">
        <v>332</v>
      </c>
      <c r="C23" s="206" t="s">
        <v>185</v>
      </c>
      <c r="D23" s="208" t="n">
        <v>1</v>
      </c>
      <c r="E23" s="209" t="n">
        <v>5300</v>
      </c>
      <c r="F23" s="210" t="n">
        <f aca="false">D23*E23</f>
        <v>5300</v>
      </c>
      <c r="G23" s="210" t="n">
        <f aca="false">F23/120</f>
        <v>44.1666666666667</v>
      </c>
      <c r="H23" s="211" t="s">
        <v>331</v>
      </c>
    </row>
    <row r="24" customFormat="false" ht="15.75" hidden="false" customHeight="false" outlineLevel="0" collapsed="false">
      <c r="A24" s="206" t="n">
        <v>14</v>
      </c>
      <c r="B24" s="228" t="s">
        <v>333</v>
      </c>
      <c r="C24" s="206" t="s">
        <v>185</v>
      </c>
      <c r="D24" s="212" t="n">
        <v>0</v>
      </c>
      <c r="E24" s="209" t="n">
        <v>0</v>
      </c>
      <c r="F24" s="210" t="n">
        <f aca="false">D24*E24</f>
        <v>0</v>
      </c>
      <c r="G24" s="210" t="s">
        <v>199</v>
      </c>
      <c r="H24" s="211" t="s">
        <v>334</v>
      </c>
    </row>
    <row r="25" customFormat="false" ht="15.75" hidden="false" customHeight="true" outlineLevel="0" collapsed="false">
      <c r="A25" s="214" t="s">
        <v>223</v>
      </c>
      <c r="B25" s="214"/>
      <c r="C25" s="214"/>
      <c r="D25" s="214"/>
      <c r="E25" s="214"/>
      <c r="F25" s="214"/>
      <c r="G25" s="215" t="n">
        <f aca="false">SUM(G11:G24)</f>
        <v>104.995833333333</v>
      </c>
    </row>
    <row r="26" customFormat="false" ht="15.75" hidden="false" customHeight="true" outlineLevel="0" collapsed="false">
      <c r="A26" s="214" t="s">
        <v>224</v>
      </c>
      <c r="B26" s="214"/>
      <c r="C26" s="214"/>
      <c r="D26" s="214"/>
      <c r="E26" s="214"/>
      <c r="F26" s="214"/>
      <c r="G26" s="216" t="n">
        <v>8</v>
      </c>
    </row>
    <row r="27" customFormat="false" ht="15.75" hidden="false" customHeight="true" outlineLevel="0" collapsed="false">
      <c r="A27" s="214" t="s">
        <v>225</v>
      </c>
      <c r="B27" s="214"/>
      <c r="C27" s="214"/>
      <c r="D27" s="214"/>
      <c r="E27" s="214"/>
      <c r="F27" s="214"/>
      <c r="G27" s="217" t="n">
        <f aca="false">G25/G26</f>
        <v>13.1244791666667</v>
      </c>
    </row>
    <row r="28" customFormat="false" ht="15" hidden="false" customHeight="false" outlineLevel="0" collapsed="false">
      <c r="A28" s="233" t="s">
        <v>335</v>
      </c>
    </row>
  </sheetData>
  <mergeCells count="7">
    <mergeCell ref="A5:A10"/>
    <mergeCell ref="B5:B10"/>
    <mergeCell ref="C5:C10"/>
    <mergeCell ref="H5:H10"/>
    <mergeCell ref="A25:F25"/>
    <mergeCell ref="A26:F26"/>
    <mergeCell ref="A27:F27"/>
  </mergeCells>
  <printOptions headings="false" gridLines="false" gridLinesSet="true" horizontalCentered="false" verticalCentered="false"/>
  <pageMargins left="0.511805555555555" right="0.511805555555555" top="1.23958333333333" bottom="0.39375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H23" activeCellId="0" sqref="H23"/>
    </sheetView>
  </sheetViews>
  <sheetFormatPr defaultRowHeight="12.75" outlineLevelRow="0" outlineLevelCol="0"/>
  <cols>
    <col collapsed="false" customWidth="true" hidden="false" outlineLevel="0" max="1" min="1" style="234" width="15.86"/>
    <col collapsed="false" customWidth="true" hidden="false" outlineLevel="0" max="2" min="2" style="234" width="16.29"/>
    <col collapsed="false" customWidth="true" hidden="false" outlineLevel="0" max="3" min="3" style="234" width="19.57"/>
    <col collapsed="false" customWidth="true" hidden="false" outlineLevel="0" max="4" min="4" style="234" width="12.14"/>
    <col collapsed="false" customWidth="true" hidden="false" outlineLevel="0" max="5" min="5" style="234" width="6.01"/>
    <col collapsed="false" customWidth="true" hidden="false" outlineLevel="0" max="6" min="6" style="234" width="16.57"/>
    <col collapsed="false" customWidth="true" hidden="false" outlineLevel="0" max="7" min="7" style="234" width="16.29"/>
    <col collapsed="false" customWidth="true" hidden="false" outlineLevel="0" max="8" min="8" style="234" width="19.85"/>
    <col collapsed="false" customWidth="true" hidden="false" outlineLevel="0" max="9" min="9" style="234" width="15.29"/>
    <col collapsed="false" customWidth="false" hidden="false" outlineLevel="0" max="17" min="10" style="234" width="11.57"/>
    <col collapsed="false" customWidth="true" hidden="false" outlineLevel="0" max="26" min="18" style="234" width="9"/>
    <col collapsed="false" customWidth="true" hidden="false" outlineLevel="0" max="1025" min="27" style="234" width="14.43"/>
  </cols>
  <sheetData>
    <row r="1" customFormat="false" ht="14.25" hidden="false" customHeight="true" outlineLevel="0" collapsed="false">
      <c r="A1" s="235" t="s">
        <v>336</v>
      </c>
      <c r="B1" s="235"/>
      <c r="C1" s="235"/>
      <c r="D1" s="235"/>
      <c r="E1" s="235"/>
      <c r="F1" s="235"/>
      <c r="G1" s="235"/>
      <c r="H1" s="235"/>
      <c r="I1" s="235"/>
    </row>
    <row r="2" customFormat="false" ht="14.25" hidden="false" customHeight="true" outlineLevel="0" collapsed="false">
      <c r="A2" s="235"/>
      <c r="B2" s="235"/>
      <c r="C2" s="235"/>
      <c r="D2" s="235"/>
      <c r="E2" s="235"/>
      <c r="F2" s="235"/>
      <c r="G2" s="235"/>
      <c r="H2" s="235"/>
      <c r="I2" s="235"/>
    </row>
    <row r="3" customFormat="false" ht="14.25" hidden="false" customHeight="true" outlineLevel="0" collapsed="false">
      <c r="A3" s="236" t="s">
        <v>337</v>
      </c>
      <c r="B3" s="236"/>
      <c r="C3" s="236"/>
      <c r="D3" s="236"/>
      <c r="E3" s="237"/>
      <c r="F3" s="236" t="s">
        <v>338</v>
      </c>
      <c r="G3" s="236"/>
      <c r="H3" s="236"/>
      <c r="I3" s="236"/>
    </row>
    <row r="4" customFormat="false" ht="14.25" hidden="false" customHeight="true" outlineLevel="0" collapsed="false">
      <c r="A4" s="238" t="s">
        <v>339</v>
      </c>
      <c r="B4" s="238" t="s">
        <v>340</v>
      </c>
      <c r="C4" s="238" t="s">
        <v>341</v>
      </c>
      <c r="D4" s="238" t="s">
        <v>342</v>
      </c>
      <c r="E4" s="237"/>
      <c r="F4" s="238" t="s">
        <v>339</v>
      </c>
      <c r="G4" s="238" t="s">
        <v>340</v>
      </c>
      <c r="H4" s="238" t="s">
        <v>341</v>
      </c>
      <c r="I4" s="238" t="s">
        <v>342</v>
      </c>
    </row>
    <row r="5" customFormat="false" ht="14.25" hidden="false" customHeight="true" outlineLevel="0" collapsed="false">
      <c r="A5" s="239" t="s">
        <v>343</v>
      </c>
      <c r="B5" s="240" t="n">
        <v>1</v>
      </c>
      <c r="C5" s="241" t="n">
        <v>0</v>
      </c>
      <c r="D5" s="241" t="n">
        <v>0</v>
      </c>
      <c r="E5" s="237"/>
      <c r="F5" s="239" t="s">
        <v>343</v>
      </c>
      <c r="G5" s="240" t="n">
        <v>1</v>
      </c>
      <c r="H5" s="241" t="n">
        <v>0</v>
      </c>
      <c r="I5" s="241" t="n">
        <v>0</v>
      </c>
    </row>
    <row r="6" customFormat="false" ht="14.25" hidden="false" customHeight="true" outlineLevel="0" collapsed="false">
      <c r="A6" s="239"/>
      <c r="B6" s="240" t="s">
        <v>344</v>
      </c>
      <c r="C6" s="241"/>
      <c r="D6" s="241"/>
      <c r="E6" s="237"/>
      <c r="F6" s="239"/>
      <c r="G6" s="240" t="s">
        <v>345</v>
      </c>
      <c r="H6" s="241"/>
      <c r="I6" s="241"/>
    </row>
    <row r="7" customFormat="false" ht="14.25" hidden="false" customHeight="true" outlineLevel="0" collapsed="false">
      <c r="A7" s="239" t="s">
        <v>346</v>
      </c>
      <c r="B7" s="240" t="n">
        <v>1</v>
      </c>
      <c r="C7" s="241" t="n">
        <f aca="false">'SERVENTE SEM INSALUBRIDADE'!F200</f>
        <v>2668.07223620837</v>
      </c>
      <c r="D7" s="241" t="n">
        <f aca="false">(B7/B8)*C7</f>
        <v>3.33509029526046</v>
      </c>
      <c r="E7" s="237"/>
      <c r="F7" s="239" t="s">
        <v>346</v>
      </c>
      <c r="G7" s="240" t="n">
        <v>1</v>
      </c>
      <c r="H7" s="241" t="n">
        <f aca="false">C7</f>
        <v>2668.07223620837</v>
      </c>
      <c r="I7" s="241" t="n">
        <f aca="false">(G7/G8)*H7</f>
        <v>1.77871482413891</v>
      </c>
    </row>
    <row r="8" customFormat="false" ht="14.25" hidden="false" customHeight="true" outlineLevel="0" collapsed="false">
      <c r="A8" s="239"/>
      <c r="B8" s="240" t="n">
        <v>800</v>
      </c>
      <c r="C8" s="241"/>
      <c r="D8" s="241"/>
      <c r="E8" s="237"/>
      <c r="F8" s="239"/>
      <c r="G8" s="240" t="n">
        <v>1500</v>
      </c>
      <c r="H8" s="241"/>
      <c r="I8" s="241"/>
    </row>
    <row r="9" customFormat="false" ht="14.25" hidden="false" customHeight="true" outlineLevel="0" collapsed="false">
      <c r="A9" s="242" t="s">
        <v>347</v>
      </c>
      <c r="B9" s="242"/>
      <c r="C9" s="242"/>
      <c r="D9" s="243" t="n">
        <f aca="false">D5+D7</f>
        <v>3.33509029526046</v>
      </c>
      <c r="E9" s="237"/>
      <c r="F9" s="242" t="s">
        <v>347</v>
      </c>
      <c r="G9" s="242"/>
      <c r="H9" s="242"/>
      <c r="I9" s="243" t="n">
        <f aca="false">I5+I7</f>
        <v>1.77871482413891</v>
      </c>
    </row>
    <row r="10" customFormat="false" ht="12.75" hidden="false" customHeight="true" outlineLevel="0" collapsed="false">
      <c r="A10" s="244"/>
      <c r="B10" s="244"/>
      <c r="C10" s="244"/>
      <c r="D10" s="244"/>
      <c r="E10" s="237"/>
      <c r="F10" s="244"/>
      <c r="G10" s="244"/>
      <c r="H10" s="244"/>
      <c r="I10" s="244"/>
    </row>
    <row r="11" customFormat="false" ht="12.75" hidden="false" customHeight="true" outlineLevel="0" collapsed="false">
      <c r="A11" s="236" t="s">
        <v>348</v>
      </c>
      <c r="B11" s="236"/>
      <c r="C11" s="236"/>
      <c r="D11" s="236"/>
      <c r="E11" s="237"/>
      <c r="F11" s="236" t="s">
        <v>349</v>
      </c>
      <c r="G11" s="236"/>
      <c r="H11" s="236"/>
      <c r="I11" s="236"/>
    </row>
    <row r="12" customFormat="false" ht="12.75" hidden="false" customHeight="true" outlineLevel="0" collapsed="false">
      <c r="A12" s="238" t="s">
        <v>339</v>
      </c>
      <c r="B12" s="238" t="s">
        <v>340</v>
      </c>
      <c r="C12" s="238" t="s">
        <v>341</v>
      </c>
      <c r="D12" s="238" t="s">
        <v>342</v>
      </c>
      <c r="E12" s="237"/>
      <c r="F12" s="238" t="s">
        <v>339</v>
      </c>
      <c r="G12" s="238" t="s">
        <v>340</v>
      </c>
      <c r="H12" s="238" t="s">
        <v>341</v>
      </c>
      <c r="I12" s="238" t="s">
        <v>342</v>
      </c>
    </row>
    <row r="13" customFormat="false" ht="12.75" hidden="false" customHeight="true" outlineLevel="0" collapsed="false">
      <c r="A13" s="239" t="s">
        <v>343</v>
      </c>
      <c r="B13" s="240" t="n">
        <v>1</v>
      </c>
      <c r="C13" s="241" t="n">
        <v>0</v>
      </c>
      <c r="D13" s="241" t="n">
        <v>0</v>
      </c>
      <c r="E13" s="237"/>
      <c r="F13" s="239" t="s">
        <v>343</v>
      </c>
      <c r="G13" s="240" t="n">
        <v>1</v>
      </c>
      <c r="H13" s="241" t="n">
        <v>0</v>
      </c>
      <c r="I13" s="241" t="n">
        <v>0</v>
      </c>
    </row>
    <row r="14" customFormat="false" ht="12.75" hidden="false" customHeight="true" outlineLevel="0" collapsed="false">
      <c r="A14" s="239"/>
      <c r="B14" s="240" t="s">
        <v>350</v>
      </c>
      <c r="C14" s="241"/>
      <c r="D14" s="241"/>
      <c r="E14" s="237"/>
      <c r="F14" s="239"/>
      <c r="G14" s="240" t="s">
        <v>351</v>
      </c>
      <c r="H14" s="241"/>
      <c r="I14" s="241"/>
    </row>
    <row r="15" customFormat="false" ht="12.75" hidden="false" customHeight="true" outlineLevel="0" collapsed="false">
      <c r="A15" s="239" t="s">
        <v>346</v>
      </c>
      <c r="B15" s="240" t="n">
        <v>1</v>
      </c>
      <c r="C15" s="241" t="n">
        <f aca="false">C7</f>
        <v>2668.07223620837</v>
      </c>
      <c r="D15" s="241" t="n">
        <f aca="false">(B15/B16)*C15</f>
        <v>7.41131176724546</v>
      </c>
      <c r="E15" s="237"/>
      <c r="F15" s="239" t="s">
        <v>346</v>
      </c>
      <c r="G15" s="240" t="n">
        <v>1</v>
      </c>
      <c r="H15" s="241" t="n">
        <f aca="false">C7</f>
        <v>2668.07223620837</v>
      </c>
      <c r="I15" s="241" t="n">
        <f aca="false">(G15/G16)*H15</f>
        <v>2.66807223620837</v>
      </c>
    </row>
    <row r="16" customFormat="false" ht="12.75" hidden="false" customHeight="true" outlineLevel="0" collapsed="false">
      <c r="A16" s="239"/>
      <c r="B16" s="240" t="n">
        <v>360</v>
      </c>
      <c r="C16" s="241"/>
      <c r="D16" s="241"/>
      <c r="E16" s="237"/>
      <c r="F16" s="239"/>
      <c r="G16" s="240" t="n">
        <v>1000</v>
      </c>
      <c r="H16" s="241"/>
      <c r="I16" s="241"/>
    </row>
    <row r="17" customFormat="false" ht="12.75" hidden="false" customHeight="true" outlineLevel="0" collapsed="false">
      <c r="A17" s="242" t="s">
        <v>347</v>
      </c>
      <c r="B17" s="242"/>
      <c r="C17" s="242"/>
      <c r="D17" s="243" t="n">
        <f aca="false">D13+D15</f>
        <v>7.41131176724546</v>
      </c>
      <c r="E17" s="237"/>
      <c r="F17" s="242" t="s">
        <v>347</v>
      </c>
      <c r="G17" s="242"/>
      <c r="H17" s="242"/>
      <c r="I17" s="243" t="n">
        <f aca="false">I13+I15</f>
        <v>2.66807223620837</v>
      </c>
    </row>
    <row r="18" customFormat="false" ht="12.75" hidden="false" customHeight="true" outlineLevel="0" collapsed="false">
      <c r="A18" s="244"/>
      <c r="B18" s="244"/>
      <c r="C18" s="244"/>
      <c r="D18" s="244"/>
      <c r="E18" s="237"/>
      <c r="F18" s="245"/>
      <c r="G18" s="245"/>
      <c r="H18" s="245"/>
      <c r="I18" s="245"/>
    </row>
    <row r="19" customFormat="false" ht="12.75" hidden="false" customHeight="true" outlineLevel="0" collapsed="false">
      <c r="A19" s="236" t="s">
        <v>352</v>
      </c>
      <c r="B19" s="236"/>
      <c r="C19" s="236"/>
      <c r="D19" s="236"/>
      <c r="E19" s="237"/>
      <c r="F19" s="246"/>
      <c r="G19" s="246"/>
      <c r="H19" s="246"/>
      <c r="I19" s="246"/>
    </row>
    <row r="20" customFormat="false" ht="12.75" hidden="false" customHeight="true" outlineLevel="0" collapsed="false">
      <c r="A20" s="238" t="s">
        <v>339</v>
      </c>
      <c r="B20" s="238" t="s">
        <v>340</v>
      </c>
      <c r="C20" s="238" t="s">
        <v>341</v>
      </c>
      <c r="D20" s="238" t="s">
        <v>342</v>
      </c>
      <c r="E20" s="237"/>
      <c r="F20" s="247"/>
      <c r="G20" s="247"/>
      <c r="H20" s="247"/>
      <c r="I20" s="247"/>
    </row>
    <row r="21" customFormat="false" ht="12.75" hidden="false" customHeight="true" outlineLevel="0" collapsed="false">
      <c r="A21" s="239" t="s">
        <v>343</v>
      </c>
      <c r="B21" s="240" t="n">
        <v>1</v>
      </c>
      <c r="C21" s="241" t="n">
        <v>0</v>
      </c>
      <c r="D21" s="241" t="n">
        <v>0</v>
      </c>
      <c r="E21" s="237"/>
      <c r="F21" s="246"/>
      <c r="G21" s="247"/>
      <c r="H21" s="246"/>
      <c r="I21" s="246"/>
    </row>
    <row r="22" customFormat="false" ht="12.75" hidden="false" customHeight="true" outlineLevel="0" collapsed="false">
      <c r="A22" s="239"/>
      <c r="B22" s="240" t="s">
        <v>353</v>
      </c>
      <c r="C22" s="241"/>
      <c r="D22" s="241"/>
      <c r="E22" s="237"/>
      <c r="F22" s="246"/>
      <c r="G22" s="247"/>
      <c r="H22" s="246"/>
      <c r="I22" s="246"/>
    </row>
    <row r="23" customFormat="false" ht="12.75" hidden="false" customHeight="true" outlineLevel="0" collapsed="false">
      <c r="A23" s="239" t="s">
        <v>346</v>
      </c>
      <c r="B23" s="240" t="n">
        <v>1</v>
      </c>
      <c r="C23" s="241" t="n">
        <f aca="false">'SEREVENTE COM INSALUBRIDADE'!F200</f>
        <v>3435.60487538264</v>
      </c>
      <c r="D23" s="241" t="n">
        <f aca="false">(B23/B24)*C23</f>
        <v>17.1780243769132</v>
      </c>
      <c r="E23" s="237"/>
      <c r="F23" s="246"/>
      <c r="G23" s="247"/>
      <c r="H23" s="248"/>
      <c r="I23" s="248"/>
    </row>
    <row r="24" customFormat="false" ht="12.75" hidden="false" customHeight="true" outlineLevel="0" collapsed="false">
      <c r="A24" s="239"/>
      <c r="B24" s="240" t="n">
        <v>200</v>
      </c>
      <c r="C24" s="241"/>
      <c r="D24" s="241"/>
      <c r="E24" s="237"/>
      <c r="F24" s="246"/>
      <c r="G24" s="247"/>
      <c r="H24" s="248"/>
      <c r="I24" s="248"/>
    </row>
    <row r="25" customFormat="false" ht="12.75" hidden="false" customHeight="true" outlineLevel="0" collapsed="false">
      <c r="A25" s="242" t="s">
        <v>347</v>
      </c>
      <c r="B25" s="242"/>
      <c r="C25" s="242"/>
      <c r="D25" s="243" t="n">
        <f aca="false">D21+D23</f>
        <v>17.1780243769132</v>
      </c>
      <c r="E25" s="237"/>
      <c r="F25" s="249"/>
      <c r="G25" s="249"/>
      <c r="H25" s="249"/>
      <c r="I25" s="250"/>
    </row>
    <row r="32" customFormat="false" ht="14.25" hidden="false" customHeight="true" outlineLevel="0" collapsed="false"/>
    <row r="33" customFormat="false" ht="14.25" hidden="false" customHeight="true" outlineLevel="0" collapsed="false"/>
    <row r="34" customFormat="false" ht="14.25" hidden="false" customHeight="true" outlineLevel="0" collapsed="false"/>
    <row r="35" customFormat="false" ht="14.25" hidden="false" customHeight="true" outlineLevel="0" collapsed="false"/>
    <row r="36" customFormat="false" ht="14.25" hidden="false" customHeight="true" outlineLevel="0" collapsed="false"/>
    <row r="37" customFormat="false" ht="14.25" hidden="false" customHeight="true" outlineLevel="0" collapsed="false"/>
    <row r="38" customFormat="false" ht="14.25" hidden="false" customHeight="true" outlineLevel="0" collapsed="false"/>
    <row r="39" customFormat="false" ht="14.25" hidden="false" customHeight="true" outlineLevel="0" collapsed="false"/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</sheetData>
  <mergeCells count="53">
    <mergeCell ref="A1:I2"/>
    <mergeCell ref="A3:D3"/>
    <mergeCell ref="E3:E25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  <mergeCell ref="A18:D18"/>
    <mergeCell ref="F18:I18"/>
    <mergeCell ref="A19:D19"/>
    <mergeCell ref="F19:I19"/>
    <mergeCell ref="A21:A22"/>
    <mergeCell ref="C21:C22"/>
    <mergeCell ref="D21:D22"/>
    <mergeCell ref="F21:F22"/>
    <mergeCell ref="H21:H22"/>
    <mergeCell ref="I21:I22"/>
    <mergeCell ref="A23:A24"/>
    <mergeCell ref="C23:C24"/>
    <mergeCell ref="D23:D24"/>
    <mergeCell ref="F23:F24"/>
    <mergeCell ref="H23:H24"/>
    <mergeCell ref="I23:I24"/>
    <mergeCell ref="A25:C25"/>
  </mergeCells>
  <printOptions headings="false" gridLines="false" gridLinesSet="true" horizontalCentered="false" verticalCentered="false"/>
  <pageMargins left="0.511805555555555" right="0.511805555555555" top="1.65138888888889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G26" activeCellId="0" sqref="G26"/>
    </sheetView>
  </sheetViews>
  <sheetFormatPr defaultRowHeight="12.75" outlineLevelRow="0" outlineLevelCol="0"/>
  <cols>
    <col collapsed="false" customWidth="true" hidden="false" outlineLevel="0" max="1" min="1" style="0" width="16"/>
    <col collapsed="false" customWidth="true" hidden="false" outlineLevel="0" max="2" min="2" style="0" width="16.29"/>
    <col collapsed="false" customWidth="true" hidden="false" outlineLevel="0" max="3" min="3" style="0" width="20.42"/>
    <col collapsed="false" customWidth="true" hidden="false" outlineLevel="0" max="4" min="4" style="0" width="12.86"/>
    <col collapsed="false" customWidth="true" hidden="false" outlineLevel="0" max="5" min="5" style="0" width="4.71"/>
    <col collapsed="false" customWidth="true" hidden="false" outlineLevel="0" max="6" min="6" style="0" width="15.71"/>
    <col collapsed="false" customWidth="true" hidden="false" outlineLevel="0" max="7" min="7" style="0" width="16.57"/>
    <col collapsed="false" customWidth="true" hidden="false" outlineLevel="0" max="8" min="8" style="0" width="19.99"/>
    <col collapsed="false" customWidth="true" hidden="false" outlineLevel="0" max="9" min="9" style="0" width="13.14"/>
    <col collapsed="false" customWidth="false" hidden="false" outlineLevel="0" max="17" min="10" style="0" width="11.57"/>
    <col collapsed="false" customWidth="true" hidden="false" outlineLevel="0" max="26" min="18" style="0" width="9"/>
    <col collapsed="false" customWidth="true" hidden="false" outlineLevel="0" max="1025" min="27" style="0" width="14.43"/>
  </cols>
  <sheetData>
    <row r="1" customFormat="false" ht="14.25" hidden="false" customHeight="true" outlineLevel="0" collapsed="false">
      <c r="A1" s="235" t="s">
        <v>354</v>
      </c>
      <c r="B1" s="235"/>
      <c r="C1" s="235"/>
      <c r="D1" s="235"/>
      <c r="E1" s="235"/>
      <c r="F1" s="235"/>
      <c r="G1" s="235"/>
      <c r="H1" s="235"/>
      <c r="I1" s="235"/>
    </row>
    <row r="2" s="234" customFormat="true" ht="14.25" hidden="false" customHeight="true" outlineLevel="0" collapsed="false">
      <c r="A2" s="235"/>
      <c r="B2" s="235"/>
      <c r="C2" s="235"/>
      <c r="D2" s="235"/>
      <c r="E2" s="235"/>
      <c r="F2" s="235"/>
      <c r="G2" s="235"/>
      <c r="H2" s="235"/>
      <c r="I2" s="235"/>
    </row>
    <row r="3" customFormat="false" ht="14.25" hidden="false" customHeight="true" outlineLevel="0" collapsed="false">
      <c r="A3" s="251" t="s">
        <v>355</v>
      </c>
      <c r="B3" s="251"/>
      <c r="C3" s="251"/>
      <c r="D3" s="251"/>
      <c r="E3" s="252"/>
      <c r="F3" s="251" t="s">
        <v>356</v>
      </c>
      <c r="G3" s="251"/>
      <c r="H3" s="251"/>
      <c r="I3" s="251"/>
    </row>
    <row r="4" customFormat="false" ht="14.25" hidden="false" customHeight="true" outlineLevel="0" collapsed="false">
      <c r="A4" s="238" t="s">
        <v>339</v>
      </c>
      <c r="B4" s="238" t="s">
        <v>340</v>
      </c>
      <c r="C4" s="238" t="s">
        <v>341</v>
      </c>
      <c r="D4" s="238" t="s">
        <v>342</v>
      </c>
      <c r="E4" s="252"/>
      <c r="F4" s="238" t="s">
        <v>339</v>
      </c>
      <c r="G4" s="238" t="s">
        <v>340</v>
      </c>
      <c r="H4" s="238" t="s">
        <v>341</v>
      </c>
      <c r="I4" s="238" t="s">
        <v>342</v>
      </c>
    </row>
    <row r="5" customFormat="false" ht="14.25" hidden="false" customHeight="true" outlineLevel="0" collapsed="false">
      <c r="A5" s="239" t="s">
        <v>343</v>
      </c>
      <c r="B5" s="240" t="n">
        <v>1</v>
      </c>
      <c r="C5" s="241" t="n">
        <v>0</v>
      </c>
      <c r="D5" s="241" t="n">
        <v>0</v>
      </c>
      <c r="E5" s="252"/>
      <c r="F5" s="239" t="s">
        <v>343</v>
      </c>
      <c r="G5" s="240" t="n">
        <v>1</v>
      </c>
      <c r="H5" s="253" t="n">
        <v>0</v>
      </c>
      <c r="I5" s="253" t="n">
        <v>0</v>
      </c>
    </row>
    <row r="6" customFormat="false" ht="14.25" hidden="false" customHeight="true" outlineLevel="0" collapsed="false">
      <c r="A6" s="239"/>
      <c r="B6" s="254" t="s">
        <v>357</v>
      </c>
      <c r="C6" s="241"/>
      <c r="D6" s="241"/>
      <c r="E6" s="252"/>
      <c r="F6" s="239"/>
      <c r="G6" s="240" t="s">
        <v>358</v>
      </c>
      <c r="H6" s="253"/>
      <c r="I6" s="253"/>
    </row>
    <row r="7" customFormat="false" ht="14.25" hidden="false" customHeight="true" outlineLevel="0" collapsed="false">
      <c r="A7" s="239" t="s">
        <v>346</v>
      </c>
      <c r="B7" s="240" t="n">
        <v>1</v>
      </c>
      <c r="C7" s="241" t="n">
        <f aca="false">'SERVENTE SEM INSALUBRIDADE'!C205</f>
        <v>2668.07223620837</v>
      </c>
      <c r="D7" s="241" t="n">
        <f aca="false">(B7/B8)*C7</f>
        <v>1.16003140704712</v>
      </c>
      <c r="E7" s="252"/>
      <c r="F7" s="239" t="s">
        <v>346</v>
      </c>
      <c r="G7" s="240" t="n">
        <v>1</v>
      </c>
      <c r="H7" s="253" t="n">
        <f aca="false">C7</f>
        <v>2668.07223620837</v>
      </c>
      <c r="I7" s="253" t="n">
        <f aca="false">(G7/G8)*H7</f>
        <v>0.333509029526046</v>
      </c>
    </row>
    <row r="8" customFormat="false" ht="14.25" hidden="false" customHeight="true" outlineLevel="0" collapsed="false">
      <c r="A8" s="239"/>
      <c r="B8" s="240" t="n">
        <v>2300</v>
      </c>
      <c r="C8" s="241"/>
      <c r="D8" s="241"/>
      <c r="E8" s="252"/>
      <c r="F8" s="239"/>
      <c r="G8" s="240" t="n">
        <v>8000</v>
      </c>
      <c r="H8" s="253"/>
      <c r="I8" s="253"/>
    </row>
    <row r="9" customFormat="false" ht="14.25" hidden="false" customHeight="true" outlineLevel="0" collapsed="false">
      <c r="A9" s="242" t="s">
        <v>347</v>
      </c>
      <c r="B9" s="242"/>
      <c r="C9" s="242"/>
      <c r="D9" s="243" t="n">
        <f aca="false">D5+D7</f>
        <v>1.16003140704712</v>
      </c>
      <c r="E9" s="252"/>
      <c r="F9" s="242" t="s">
        <v>347</v>
      </c>
      <c r="G9" s="242"/>
      <c r="H9" s="242"/>
      <c r="I9" s="243" t="n">
        <f aca="false">I5+I7</f>
        <v>0.333509029526046</v>
      </c>
    </row>
    <row r="10" customFormat="false" ht="12.75" hidden="false" customHeight="true" outlineLevel="0" collapsed="false">
      <c r="A10" s="255"/>
      <c r="B10" s="255"/>
      <c r="C10" s="255"/>
      <c r="D10" s="255"/>
      <c r="E10" s="252"/>
      <c r="F10" s="255"/>
      <c r="G10" s="255"/>
      <c r="H10" s="255"/>
      <c r="I10" s="255"/>
    </row>
    <row r="11" customFormat="false" ht="12.75" hidden="false" customHeight="true" outlineLevel="0" collapsed="false">
      <c r="A11" s="236" t="s">
        <v>359</v>
      </c>
      <c r="B11" s="236"/>
      <c r="C11" s="236"/>
      <c r="D11" s="236"/>
      <c r="E11" s="252"/>
      <c r="F11" s="236" t="s">
        <v>360</v>
      </c>
      <c r="G11" s="236"/>
      <c r="H11" s="236"/>
      <c r="I11" s="236"/>
    </row>
    <row r="12" s="234" customFormat="true" ht="12.75" hidden="false" customHeight="true" outlineLevel="0" collapsed="false">
      <c r="A12" s="238" t="s">
        <v>339</v>
      </c>
      <c r="B12" s="238" t="s">
        <v>340</v>
      </c>
      <c r="C12" s="238" t="s">
        <v>341</v>
      </c>
      <c r="D12" s="238" t="s">
        <v>342</v>
      </c>
      <c r="E12" s="252"/>
      <c r="F12" s="238" t="s">
        <v>339</v>
      </c>
      <c r="G12" s="238" t="s">
        <v>340</v>
      </c>
      <c r="H12" s="238" t="s">
        <v>341</v>
      </c>
      <c r="I12" s="238" t="s">
        <v>342</v>
      </c>
    </row>
    <row r="13" customFormat="false" ht="12.75" hidden="false" customHeight="true" outlineLevel="0" collapsed="false">
      <c r="A13" s="239" t="s">
        <v>343</v>
      </c>
      <c r="B13" s="240" t="n">
        <v>1</v>
      </c>
      <c r="C13" s="241" t="n">
        <v>0</v>
      </c>
      <c r="D13" s="241" t="n">
        <v>0</v>
      </c>
      <c r="E13" s="252"/>
      <c r="F13" s="239" t="s">
        <v>343</v>
      </c>
      <c r="G13" s="240" t="n">
        <v>1</v>
      </c>
      <c r="H13" s="241" t="n">
        <v>0</v>
      </c>
      <c r="I13" s="241" t="n">
        <v>0</v>
      </c>
    </row>
    <row r="14" customFormat="false" ht="12.75" hidden="false" customHeight="true" outlineLevel="0" collapsed="false">
      <c r="A14" s="239"/>
      <c r="B14" s="240" t="s">
        <v>357</v>
      </c>
      <c r="C14" s="241"/>
      <c r="D14" s="241"/>
      <c r="E14" s="252"/>
      <c r="F14" s="239"/>
      <c r="G14" s="240" t="s">
        <v>357</v>
      </c>
      <c r="H14" s="241"/>
      <c r="I14" s="241"/>
    </row>
    <row r="15" customFormat="false" ht="12.75" hidden="false" customHeight="true" outlineLevel="0" collapsed="false">
      <c r="A15" s="239" t="s">
        <v>346</v>
      </c>
      <c r="B15" s="240" t="n">
        <v>1</v>
      </c>
      <c r="C15" s="241" t="n">
        <f aca="false">C7</f>
        <v>2668.07223620837</v>
      </c>
      <c r="D15" s="241" t="n">
        <f aca="false">(B15/B16)*C15</f>
        <v>1.16003140704712</v>
      </c>
      <c r="E15" s="252"/>
      <c r="F15" s="239" t="s">
        <v>346</v>
      </c>
      <c r="G15" s="240" t="n">
        <v>1</v>
      </c>
      <c r="H15" s="241" t="n">
        <f aca="false">C7</f>
        <v>2668.07223620837</v>
      </c>
      <c r="I15" s="241" t="n">
        <f aca="false">(G15/G16)*H15</f>
        <v>1.16003140704712</v>
      </c>
    </row>
    <row r="16" customFormat="false" ht="12.75" hidden="false" customHeight="true" outlineLevel="0" collapsed="false">
      <c r="A16" s="239"/>
      <c r="B16" s="240" t="n">
        <v>2300</v>
      </c>
      <c r="C16" s="241"/>
      <c r="D16" s="241"/>
      <c r="E16" s="252"/>
      <c r="F16" s="239"/>
      <c r="G16" s="240" t="n">
        <v>2300</v>
      </c>
      <c r="H16" s="241"/>
      <c r="I16" s="241"/>
    </row>
    <row r="17" customFormat="false" ht="12.75" hidden="false" customHeight="true" outlineLevel="0" collapsed="false">
      <c r="A17" s="242" t="s">
        <v>347</v>
      </c>
      <c r="B17" s="242"/>
      <c r="C17" s="242"/>
      <c r="D17" s="243" t="n">
        <f aca="false">D13+D15</f>
        <v>1.16003140704712</v>
      </c>
      <c r="E17" s="252"/>
      <c r="F17" s="242" t="s">
        <v>347</v>
      </c>
      <c r="G17" s="242"/>
      <c r="H17" s="242"/>
      <c r="I17" s="243" t="n">
        <f aca="false">I13+I15</f>
        <v>1.16003140704712</v>
      </c>
    </row>
    <row r="32" customFormat="false" ht="14.25" hidden="false" customHeight="true" outlineLevel="0" collapsed="false"/>
    <row r="33" customFormat="false" ht="14.25" hidden="false" customHeight="true" outlineLevel="0" collapsed="false"/>
  </sheetData>
  <mergeCells count="35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</mergeCells>
  <printOptions headings="false" gridLines="false" gridLinesSet="true" horizontalCentered="false" verticalCentered="false"/>
  <pageMargins left="0.511805555555555" right="0.511805555555555" top="1.5312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J20" activeCellId="0" sqref="J20"/>
    </sheetView>
  </sheetViews>
  <sheetFormatPr defaultRowHeight="12.75" outlineLevelRow="0" outlineLevelCol="0"/>
  <cols>
    <col collapsed="false" customWidth="true" hidden="false" outlineLevel="0" max="1" min="1" style="0" width="17.14"/>
    <col collapsed="false" customWidth="true" hidden="false" outlineLevel="0" max="2" min="2" style="0" width="16.29"/>
    <col collapsed="false" customWidth="true" hidden="false" outlineLevel="0" max="3" min="3" style="0" width="20.99"/>
    <col collapsed="false" customWidth="true" hidden="false" outlineLevel="0" max="4" min="4" style="0" width="32.15"/>
    <col collapsed="false" customWidth="true" hidden="false" outlineLevel="0" max="5" min="5" style="0" width="12.42"/>
    <col collapsed="false" customWidth="true" hidden="false" outlineLevel="0" max="6" min="6" style="0" width="19.85"/>
    <col collapsed="false" customWidth="true" hidden="false" outlineLevel="0" max="7" min="7" style="0" width="16.29"/>
    <col collapsed="false" customWidth="true" hidden="false" outlineLevel="0" max="8" min="8" style="0" width="19.85"/>
    <col collapsed="false" customWidth="true" hidden="false" outlineLevel="0" max="9" min="9" style="0" width="10.99"/>
    <col collapsed="false" customWidth="true" hidden="false" outlineLevel="0" max="1025" min="10" style="0" width="8.71"/>
  </cols>
  <sheetData>
    <row r="1" customFormat="false" ht="12.75" hidden="false" customHeight="false" outlineLevel="0" collapsed="false">
      <c r="A1" s="235" t="s">
        <v>361</v>
      </c>
      <c r="B1" s="235"/>
      <c r="C1" s="235"/>
      <c r="D1" s="235"/>
      <c r="E1" s="235"/>
      <c r="F1" s="235"/>
      <c r="G1" s="235"/>
    </row>
    <row r="2" s="234" customFormat="true" ht="12.75" hidden="false" customHeight="false" outlineLevel="0" collapsed="false">
      <c r="A2" s="236" t="s">
        <v>362</v>
      </c>
      <c r="B2" s="236"/>
      <c r="C2" s="236"/>
      <c r="D2" s="236"/>
      <c r="E2" s="236"/>
      <c r="F2" s="236"/>
      <c r="G2" s="236"/>
    </row>
    <row r="3" customFormat="false" ht="12.75" hidden="false" customHeight="false" outlineLevel="0" collapsed="false">
      <c r="A3" s="256" t="s">
        <v>339</v>
      </c>
      <c r="B3" s="257" t="s">
        <v>340</v>
      </c>
      <c r="C3" s="257" t="s">
        <v>363</v>
      </c>
      <c r="D3" s="257" t="s">
        <v>364</v>
      </c>
      <c r="E3" s="238" t="s">
        <v>365</v>
      </c>
      <c r="F3" s="257" t="s">
        <v>341</v>
      </c>
      <c r="G3" s="257" t="s">
        <v>342</v>
      </c>
    </row>
    <row r="4" customFormat="false" ht="12.75" hidden="false" customHeight="false" outlineLevel="0" collapsed="false">
      <c r="A4" s="258" t="s">
        <v>343</v>
      </c>
      <c r="B4" s="240" t="n">
        <v>1</v>
      </c>
      <c r="C4" s="239" t="n">
        <v>16</v>
      </c>
      <c r="D4" s="240" t="n">
        <v>1</v>
      </c>
      <c r="E4" s="259" t="n">
        <f aca="false">H4*C4*J4</f>
        <v>9.28828515035412E-006</v>
      </c>
      <c r="F4" s="241" t="n">
        <v>0</v>
      </c>
      <c r="G4" s="241" t="n">
        <v>0</v>
      </c>
      <c r="H4" s="260" t="n">
        <f aca="false">1/(30*300)</f>
        <v>0.000111111111111111</v>
      </c>
      <c r="I4" s="260"/>
      <c r="J4" s="260" t="n">
        <f aca="false">1/191.4</f>
        <v>0.00522466039707419</v>
      </c>
    </row>
    <row r="5" customFormat="false" ht="12.75" hidden="false" customHeight="false" outlineLevel="0" collapsed="false">
      <c r="A5" s="258"/>
      <c r="B5" s="240" t="s">
        <v>366</v>
      </c>
      <c r="C5" s="239"/>
      <c r="D5" s="261" t="n">
        <v>188.76</v>
      </c>
      <c r="E5" s="259"/>
      <c r="F5" s="241"/>
      <c r="G5" s="241"/>
      <c r="H5" s="260" t="n">
        <f aca="false">1/130</f>
        <v>0.00769230769230769</v>
      </c>
      <c r="I5" s="260"/>
      <c r="J5" s="260" t="n">
        <f aca="false">1/191.4</f>
        <v>0.00522466039707419</v>
      </c>
    </row>
    <row r="6" customFormat="false" ht="12.75" hidden="false" customHeight="false" outlineLevel="0" collapsed="false">
      <c r="A6" s="258" t="s">
        <v>346</v>
      </c>
      <c r="B6" s="240" t="n">
        <v>1</v>
      </c>
      <c r="C6" s="239" t="n">
        <v>16</v>
      </c>
      <c r="D6" s="240" t="n">
        <v>1</v>
      </c>
      <c r="E6" s="262" t="n">
        <f aca="false">(D6/D7)*C6*(B6/B7)</f>
        <v>0.000652028624056596</v>
      </c>
      <c r="F6" s="241" t="n">
        <f aca="false">'SERVENTE SEM INSALUBRIDADE'!C205</f>
        <v>2668.07223620837</v>
      </c>
      <c r="G6" s="241" t="n">
        <f aca="false">E6*F6</f>
        <v>1.73965946905855</v>
      </c>
      <c r="H6" s="263"/>
      <c r="I6" s="263"/>
      <c r="J6" s="263"/>
    </row>
    <row r="7" customFormat="false" ht="12.75" hidden="false" customHeight="false" outlineLevel="0" collapsed="false">
      <c r="A7" s="258"/>
      <c r="B7" s="240" t="n">
        <v>130</v>
      </c>
      <c r="C7" s="239"/>
      <c r="D7" s="261" t="n">
        <v>188.76</v>
      </c>
      <c r="E7" s="262"/>
      <c r="F7" s="241"/>
      <c r="G7" s="241"/>
      <c r="H7" s="263"/>
      <c r="I7" s="263"/>
      <c r="J7" s="263"/>
    </row>
    <row r="8" customFormat="false" ht="12.75" hidden="false" customHeight="false" outlineLevel="0" collapsed="false">
      <c r="A8" s="264" t="s">
        <v>367</v>
      </c>
      <c r="B8" s="264"/>
      <c r="C8" s="264"/>
      <c r="D8" s="264"/>
      <c r="E8" s="264"/>
      <c r="F8" s="264"/>
      <c r="G8" s="243" t="n">
        <f aca="false">G5+G6</f>
        <v>1.73965946905855</v>
      </c>
      <c r="H8" s="263"/>
      <c r="I8" s="263"/>
      <c r="J8" s="263"/>
    </row>
    <row r="9" customFormat="false" ht="12.75" hidden="false" customHeight="false" outlineLevel="0" collapsed="false">
      <c r="A9" s="236" t="s">
        <v>368</v>
      </c>
      <c r="B9" s="236"/>
      <c r="C9" s="236"/>
      <c r="D9" s="236"/>
      <c r="E9" s="236"/>
      <c r="F9" s="236"/>
      <c r="G9" s="236"/>
      <c r="H9" s="263"/>
      <c r="I9" s="263"/>
      <c r="J9" s="263"/>
    </row>
    <row r="10" customFormat="false" ht="12.75" hidden="false" customHeight="false" outlineLevel="0" collapsed="false">
      <c r="A10" s="256" t="s">
        <v>339</v>
      </c>
      <c r="B10" s="257" t="s">
        <v>340</v>
      </c>
      <c r="C10" s="257" t="s">
        <v>363</v>
      </c>
      <c r="D10" s="257" t="s">
        <v>364</v>
      </c>
      <c r="E10" s="238" t="s">
        <v>365</v>
      </c>
      <c r="F10" s="257" t="s">
        <v>341</v>
      </c>
      <c r="G10" s="257" t="s">
        <v>342</v>
      </c>
      <c r="H10" s="263"/>
      <c r="I10" s="263"/>
      <c r="J10" s="263"/>
    </row>
    <row r="11" customFormat="false" ht="12.75" hidden="false" customHeight="false" outlineLevel="0" collapsed="false">
      <c r="A11" s="258" t="s">
        <v>343</v>
      </c>
      <c r="B11" s="240" t="n">
        <v>1</v>
      </c>
      <c r="C11" s="239" t="n">
        <v>16</v>
      </c>
      <c r="D11" s="240" t="n">
        <v>1</v>
      </c>
      <c r="E11" s="259" t="n">
        <f aca="false">I11*C11*K11</f>
        <v>0</v>
      </c>
      <c r="F11" s="241" t="n">
        <v>0</v>
      </c>
      <c r="G11" s="241" t="n">
        <v>0</v>
      </c>
      <c r="H11" s="263"/>
      <c r="I11" s="263"/>
      <c r="J11" s="263"/>
    </row>
    <row r="12" customFormat="false" ht="12.75" hidden="false" customHeight="false" outlineLevel="0" collapsed="false">
      <c r="A12" s="265"/>
      <c r="B12" s="240" t="s">
        <v>369</v>
      </c>
      <c r="C12" s="239"/>
      <c r="D12" s="261" t="n">
        <v>188.76</v>
      </c>
      <c r="E12" s="259"/>
      <c r="F12" s="241"/>
      <c r="G12" s="241"/>
      <c r="H12" s="263" t="n">
        <f aca="false">1/300</f>
        <v>0.00333333333333333</v>
      </c>
      <c r="I12" s="263"/>
      <c r="J12" s="263"/>
    </row>
    <row r="13" customFormat="false" ht="12.75" hidden="false" customHeight="false" outlineLevel="0" collapsed="false">
      <c r="A13" s="258" t="s">
        <v>346</v>
      </c>
      <c r="B13" s="240" t="n">
        <v>1</v>
      </c>
      <c r="C13" s="239" t="n">
        <v>16</v>
      </c>
      <c r="D13" s="240" t="n">
        <v>1</v>
      </c>
      <c r="E13" s="262" t="n">
        <f aca="false">(D13/D14)*C13*(B13/B14)</f>
        <v>0.000282545737091192</v>
      </c>
      <c r="F13" s="241" t="n">
        <f aca="false">F6</f>
        <v>2668.07223620837</v>
      </c>
      <c r="G13" s="241" t="n">
        <f aca="false">F13*E13</f>
        <v>0.753852436592037</v>
      </c>
      <c r="H13" s="263" t="n">
        <f aca="false">1/188.76</f>
        <v>0.00529773257045984</v>
      </c>
      <c r="I13" s="263"/>
      <c r="J13" s="263"/>
    </row>
    <row r="14" customFormat="false" ht="12.75" hidden="false" customHeight="false" outlineLevel="0" collapsed="false">
      <c r="A14" s="265"/>
      <c r="B14" s="240" t="n">
        <v>300</v>
      </c>
      <c r="C14" s="239"/>
      <c r="D14" s="261" t="n">
        <v>188.76</v>
      </c>
      <c r="E14" s="262"/>
      <c r="F14" s="241"/>
      <c r="G14" s="241"/>
      <c r="H14" s="263" t="n">
        <f aca="false">H12*C13*H13</f>
        <v>0.000282545737091192</v>
      </c>
      <c r="I14" s="263"/>
      <c r="J14" s="263"/>
    </row>
    <row r="15" customFormat="false" ht="12.75" hidden="false" customHeight="false" outlineLevel="0" collapsed="false">
      <c r="A15" s="264" t="s">
        <v>367</v>
      </c>
      <c r="B15" s="264"/>
      <c r="C15" s="264"/>
      <c r="D15" s="264"/>
      <c r="E15" s="264"/>
      <c r="F15" s="264"/>
      <c r="G15" s="243" t="n">
        <f aca="false">G11+G13</f>
        <v>0.753852436592037</v>
      </c>
    </row>
    <row r="16" customFormat="false" ht="12.75" hidden="false" customHeight="false" outlineLevel="0" collapsed="false">
      <c r="A16" s="236" t="s">
        <v>370</v>
      </c>
      <c r="B16" s="236"/>
      <c r="C16" s="236"/>
      <c r="D16" s="236"/>
      <c r="E16" s="236"/>
      <c r="F16" s="236"/>
      <c r="G16" s="236"/>
    </row>
    <row r="17" customFormat="false" ht="12.75" hidden="false" customHeight="false" outlineLevel="0" collapsed="false">
      <c r="A17" s="256" t="s">
        <v>339</v>
      </c>
      <c r="B17" s="257" t="s">
        <v>340</v>
      </c>
      <c r="C17" s="257" t="s">
        <v>363</v>
      </c>
      <c r="D17" s="257" t="s">
        <v>364</v>
      </c>
      <c r="E17" s="238" t="s">
        <v>365</v>
      </c>
      <c r="F17" s="257" t="s">
        <v>341</v>
      </c>
      <c r="G17" s="257" t="s">
        <v>342</v>
      </c>
    </row>
    <row r="18" customFormat="false" ht="12.75" hidden="false" customHeight="false" outlineLevel="0" collapsed="false">
      <c r="A18" s="258" t="s">
        <v>343</v>
      </c>
      <c r="B18" s="240" t="n">
        <v>1</v>
      </c>
      <c r="C18" s="239" t="n">
        <v>16</v>
      </c>
      <c r="D18" s="240" t="n">
        <v>1</v>
      </c>
      <c r="E18" s="259" t="n">
        <f aca="false">I18*C18*K18</f>
        <v>0</v>
      </c>
      <c r="F18" s="241" t="n">
        <v>0</v>
      </c>
      <c r="G18" s="241" t="n">
        <v>0</v>
      </c>
    </row>
    <row r="19" customFormat="false" ht="12.75" hidden="false" customHeight="false" outlineLevel="0" collapsed="false">
      <c r="A19" s="265"/>
      <c r="B19" s="240" t="s">
        <v>369</v>
      </c>
      <c r="C19" s="239"/>
      <c r="D19" s="261" t="n">
        <v>188.76</v>
      </c>
      <c r="E19" s="259"/>
      <c r="F19" s="241"/>
      <c r="G19" s="241"/>
    </row>
    <row r="20" customFormat="false" ht="12.75" hidden="false" customHeight="false" outlineLevel="0" collapsed="false">
      <c r="A20" s="258" t="s">
        <v>346</v>
      </c>
      <c r="B20" s="240" t="n">
        <v>1</v>
      </c>
      <c r="C20" s="239" t="n">
        <v>16</v>
      </c>
      <c r="D20" s="240" t="n">
        <v>1</v>
      </c>
      <c r="E20" s="262" t="n">
        <f aca="false">(D20/D21)*C20*(B20/B21)</f>
        <v>0.000282545737091192</v>
      </c>
      <c r="F20" s="241" t="n">
        <f aca="false">F6</f>
        <v>2668.07223620837</v>
      </c>
      <c r="G20" s="241" t="n">
        <f aca="false">E20*F20</f>
        <v>0.753852436592037</v>
      </c>
    </row>
    <row r="21" customFormat="false" ht="12.75" hidden="false" customHeight="false" outlineLevel="0" collapsed="false">
      <c r="A21" s="265"/>
      <c r="B21" s="240" t="n">
        <v>300</v>
      </c>
      <c r="C21" s="239"/>
      <c r="D21" s="261" t="n">
        <v>188.76</v>
      </c>
      <c r="E21" s="262"/>
      <c r="F21" s="241"/>
      <c r="G21" s="241"/>
    </row>
    <row r="22" customFormat="false" ht="12.75" hidden="false" customHeight="false" outlineLevel="0" collapsed="false">
      <c r="A22" s="264" t="s">
        <v>367</v>
      </c>
      <c r="B22" s="264"/>
      <c r="C22" s="264"/>
      <c r="D22" s="264"/>
      <c r="E22" s="264"/>
      <c r="F22" s="264"/>
      <c r="G22" s="243" t="n">
        <f aca="false">G18+G20</f>
        <v>0.753852436592037</v>
      </c>
    </row>
  </sheetData>
  <mergeCells count="33">
    <mergeCell ref="A1:G1"/>
    <mergeCell ref="A2:G2"/>
    <mergeCell ref="A4:A5"/>
    <mergeCell ref="C4:C5"/>
    <mergeCell ref="E4:E5"/>
    <mergeCell ref="F4:F5"/>
    <mergeCell ref="G4:G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5:F15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  <mergeCell ref="A22:F22"/>
  </mergeCells>
  <printOptions headings="false" gridLines="false" gridLinesSet="true" horizontalCentered="false" verticalCentered="false"/>
  <pageMargins left="0.511805555555555" right="0.511805555555555" top="1.44097222222222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1178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2019-01-30T04:11:24Z</dcterms:created>
  <dc:creator>Kely</dc:creator>
  <dc:description/>
  <dc:language>pt-BR</dc:language>
  <cp:lastModifiedBy>Kely</cp:lastModifiedBy>
  <cp:lastPrinted>2019-02-06T14:42:29Z</cp:lastPrinted>
  <dcterms:modified xsi:type="dcterms:W3CDTF">2019-02-12T18:13:53Z</dcterms:modified>
  <cp:revision>140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